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fael.martinez\Documents\Cubriendo Mirian\TRANSPARENCIA 10-2023\"/>
    </mc:Choice>
  </mc:AlternateContent>
  <xr:revisionPtr revIDLastSave="0" documentId="13_ncr:1_{265334E4-1608-47E0-A123-1A0D7117024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antilla Ejecucion" sheetId="1" r:id="rId1"/>
  </sheets>
  <definedNames>
    <definedName name="_xlnm.Print_Area" localSheetId="0">'Plantilla Ejecucion'!$A$1:$Q$144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7" i="1" l="1"/>
  <c r="N36" i="1" s="1"/>
  <c r="M37" i="1"/>
  <c r="M36" i="1" s="1"/>
  <c r="N31" i="1"/>
  <c r="N17" i="1" s="1"/>
  <c r="N25" i="1"/>
  <c r="I25" i="1"/>
  <c r="M18" i="1"/>
  <c r="M25" i="1"/>
  <c r="N18" i="1"/>
  <c r="L68" i="1"/>
  <c r="M68" i="1"/>
  <c r="N68" i="1"/>
  <c r="K68" i="1"/>
  <c r="N64" i="1"/>
  <c r="M64" i="1"/>
  <c r="N60" i="1"/>
  <c r="M60" i="1"/>
  <c r="L60" i="1"/>
  <c r="K60" i="1"/>
  <c r="N55" i="1"/>
  <c r="M55" i="1"/>
  <c r="L55" i="1"/>
  <c r="K55" i="1"/>
  <c r="N48" i="1"/>
  <c r="M48" i="1"/>
  <c r="L64" i="1"/>
  <c r="L48" i="1"/>
  <c r="L37" i="1" s="1"/>
  <c r="L36" i="1" s="1"/>
  <c r="L18" i="1"/>
  <c r="K48" i="1"/>
  <c r="K37" i="1" s="1"/>
  <c r="K36" i="1" s="1"/>
  <c r="I48" i="1"/>
  <c r="I37" i="1"/>
  <c r="D93" i="1"/>
  <c r="K64" i="1"/>
  <c r="J64" i="1"/>
  <c r="J53" i="1" s="1"/>
  <c r="H55" i="1"/>
  <c r="K18" i="1"/>
  <c r="J18" i="1"/>
  <c r="J48" i="1"/>
  <c r="J31" i="1"/>
  <c r="I18" i="1"/>
  <c r="H18" i="1"/>
  <c r="I31" i="1"/>
  <c r="J25" i="1"/>
  <c r="I72" i="1"/>
  <c r="D72" i="1"/>
  <c r="D68" i="1"/>
  <c r="C60" i="1"/>
  <c r="D25" i="1"/>
  <c r="C25" i="1"/>
  <c r="I64" i="1"/>
  <c r="I53" i="1" s="1"/>
  <c r="H64" i="1"/>
  <c r="O53" i="1"/>
  <c r="P53" i="1"/>
  <c r="H31" i="1"/>
  <c r="D64" i="1"/>
  <c r="D58" i="1"/>
  <c r="D55" i="1"/>
  <c r="E25" i="1"/>
  <c r="F25" i="1"/>
  <c r="G25" i="1"/>
  <c r="H25" i="1"/>
  <c r="K25" i="1"/>
  <c r="L25" i="1"/>
  <c r="O25" i="1"/>
  <c r="P25" i="1"/>
  <c r="H68" i="1"/>
  <c r="G68" i="1"/>
  <c r="E64" i="1"/>
  <c r="F64" i="1"/>
  <c r="G64" i="1"/>
  <c r="H58" i="1"/>
  <c r="H48" i="1"/>
  <c r="H37" i="1"/>
  <c r="J37" i="1"/>
  <c r="J36" i="1" s="1"/>
  <c r="O37" i="1"/>
  <c r="O36" i="1" s="1"/>
  <c r="P37" i="1"/>
  <c r="P36" i="1" s="1"/>
  <c r="G18" i="1"/>
  <c r="G93" i="1"/>
  <c r="G91" i="1"/>
  <c r="G90" i="1" s="1"/>
  <c r="Q67" i="1"/>
  <c r="E68" i="1"/>
  <c r="F68" i="1"/>
  <c r="E60" i="1"/>
  <c r="F60" i="1"/>
  <c r="G60" i="1"/>
  <c r="G37" i="1"/>
  <c r="G36" i="1" s="1"/>
  <c r="F37" i="1"/>
  <c r="F36" i="1" s="1"/>
  <c r="F72" i="1"/>
  <c r="G72" i="1"/>
  <c r="H72" i="1"/>
  <c r="J72" i="1"/>
  <c r="K72" i="1"/>
  <c r="L72" i="1"/>
  <c r="M72" i="1"/>
  <c r="N72" i="1"/>
  <c r="O72" i="1"/>
  <c r="P72" i="1"/>
  <c r="E37" i="1"/>
  <c r="E36" i="1" s="1"/>
  <c r="F31" i="1"/>
  <c r="G31" i="1"/>
  <c r="K31" i="1"/>
  <c r="L31" i="1"/>
  <c r="M31" i="1"/>
  <c r="O31" i="1"/>
  <c r="P31" i="1"/>
  <c r="F18" i="1"/>
  <c r="E18" i="1"/>
  <c r="D48" i="1"/>
  <c r="M17" i="1" l="1"/>
  <c r="N53" i="1"/>
  <c r="L53" i="1"/>
  <c r="M53" i="1"/>
  <c r="Q48" i="1"/>
  <c r="K53" i="1"/>
  <c r="K17" i="1"/>
  <c r="J17" i="1"/>
  <c r="H53" i="1"/>
  <c r="H17" i="1"/>
  <c r="H36" i="1"/>
  <c r="G89" i="1"/>
  <c r="I17" i="1"/>
  <c r="Q65" i="1"/>
  <c r="G53" i="1"/>
  <c r="G17" i="1"/>
  <c r="E53" i="1"/>
  <c r="F53" i="1"/>
  <c r="C68" i="1"/>
  <c r="C48" i="1"/>
  <c r="Q82" i="1" l="1"/>
  <c r="Q41" i="1"/>
  <c r="P91" i="1"/>
  <c r="P94" i="1"/>
  <c r="O94" i="1"/>
  <c r="O91" i="1"/>
  <c r="I91" i="1"/>
  <c r="I94" i="1"/>
  <c r="K109" i="1" l="1"/>
  <c r="L109" i="1"/>
  <c r="M109" i="1"/>
  <c r="N109" i="1"/>
  <c r="O109" i="1"/>
  <c r="P109" i="1"/>
  <c r="Q27" i="1"/>
  <c r="P93" i="1"/>
  <c r="P90" i="1"/>
  <c r="Q24" i="1"/>
  <c r="Q23" i="1"/>
  <c r="O93" i="1"/>
  <c r="O90" i="1"/>
  <c r="N90" i="1"/>
  <c r="P89" i="1" l="1"/>
  <c r="O89" i="1"/>
  <c r="N93" i="1" l="1"/>
  <c r="N89" i="1" s="1"/>
  <c r="L122" i="1"/>
  <c r="M122" i="1"/>
  <c r="N122" i="1"/>
  <c r="O122" i="1"/>
  <c r="P122" i="1"/>
  <c r="L116" i="1"/>
  <c r="M116" i="1"/>
  <c r="N116" i="1"/>
  <c r="O116" i="1"/>
  <c r="P116" i="1"/>
  <c r="L90" i="1"/>
  <c r="M90" i="1"/>
  <c r="L93" i="1"/>
  <c r="M93" i="1"/>
  <c r="D60" i="1"/>
  <c r="D53" i="1" s="1"/>
  <c r="D31" i="1"/>
  <c r="Q20" i="1"/>
  <c r="Q21" i="1"/>
  <c r="Q22" i="1" l="1"/>
  <c r="L71" i="1"/>
  <c r="M71" i="1"/>
  <c r="N71" i="1"/>
  <c r="N15" i="1" s="1"/>
  <c r="O71" i="1"/>
  <c r="P71" i="1"/>
  <c r="K122" i="1"/>
  <c r="J119" i="1"/>
  <c r="K119" i="1"/>
  <c r="L119" i="1"/>
  <c r="L124" i="1" s="1"/>
  <c r="M119" i="1"/>
  <c r="M124" i="1" s="1"/>
  <c r="N119" i="1"/>
  <c r="N124" i="1" s="1"/>
  <c r="O119" i="1"/>
  <c r="O124" i="1" s="1"/>
  <c r="P119" i="1"/>
  <c r="P124" i="1" s="1"/>
  <c r="K116" i="1"/>
  <c r="K93" i="1"/>
  <c r="K90" i="1"/>
  <c r="Q75" i="1"/>
  <c r="K71" i="1"/>
  <c r="Q78" i="1"/>
  <c r="Q76" i="1"/>
  <c r="Q54" i="1"/>
  <c r="Q102" i="1"/>
  <c r="Q108" i="1"/>
  <c r="Q107" i="1"/>
  <c r="Q112" i="1"/>
  <c r="Q111" i="1"/>
  <c r="Q110" i="1"/>
  <c r="J109" i="1"/>
  <c r="Q123" i="1"/>
  <c r="Q122" i="1" s="1"/>
  <c r="J122" i="1"/>
  <c r="Q121" i="1"/>
  <c r="Q120" i="1"/>
  <c r="Q118" i="1"/>
  <c r="Q117" i="1"/>
  <c r="J116" i="1"/>
  <c r="J106" i="1"/>
  <c r="J101" i="1" s="1"/>
  <c r="J90" i="1"/>
  <c r="I90" i="1"/>
  <c r="L89" i="1"/>
  <c r="M89" i="1"/>
  <c r="J93" i="1"/>
  <c r="I93" i="1"/>
  <c r="J81" i="1"/>
  <c r="I81" i="1"/>
  <c r="J71" i="1"/>
  <c r="Q26" i="1"/>
  <c r="C109" i="1"/>
  <c r="D109" i="1"/>
  <c r="E109" i="1"/>
  <c r="F109" i="1"/>
  <c r="G109" i="1"/>
  <c r="H109" i="1"/>
  <c r="I109" i="1"/>
  <c r="D106" i="1"/>
  <c r="E106" i="1"/>
  <c r="F106" i="1"/>
  <c r="G106" i="1"/>
  <c r="H106" i="1"/>
  <c r="I106" i="1"/>
  <c r="K106" i="1"/>
  <c r="K101" i="1" s="1"/>
  <c r="L106" i="1"/>
  <c r="L101" i="1" s="1"/>
  <c r="M106" i="1"/>
  <c r="N106" i="1"/>
  <c r="N101" i="1" s="1"/>
  <c r="O106" i="1"/>
  <c r="O101" i="1" s="1"/>
  <c r="P106" i="1"/>
  <c r="C106" i="1"/>
  <c r="D101" i="1"/>
  <c r="E101" i="1"/>
  <c r="F101" i="1"/>
  <c r="G101" i="1"/>
  <c r="H101" i="1"/>
  <c r="I101" i="1"/>
  <c r="C101" i="1"/>
  <c r="D122" i="1"/>
  <c r="E122" i="1"/>
  <c r="F122" i="1"/>
  <c r="G122" i="1"/>
  <c r="H122" i="1"/>
  <c r="I122" i="1"/>
  <c r="D119" i="1"/>
  <c r="E119" i="1"/>
  <c r="F119" i="1"/>
  <c r="G119" i="1"/>
  <c r="H119" i="1"/>
  <c r="I119" i="1"/>
  <c r="D116" i="1"/>
  <c r="E116" i="1"/>
  <c r="F116" i="1"/>
  <c r="G116" i="1"/>
  <c r="H116" i="1"/>
  <c r="I116" i="1"/>
  <c r="C116" i="1"/>
  <c r="C122" i="1"/>
  <c r="C119" i="1"/>
  <c r="Q105" i="1"/>
  <c r="Q104" i="1"/>
  <c r="Q103" i="1"/>
  <c r="Q100" i="1"/>
  <c r="Q99" i="1"/>
  <c r="Q98" i="1"/>
  <c r="Q97" i="1"/>
  <c r="Q96" i="1"/>
  <c r="Q95" i="1"/>
  <c r="F94" i="1"/>
  <c r="F93" i="1" s="1"/>
  <c r="F92" i="1" s="1"/>
  <c r="F91" i="1" s="1"/>
  <c r="F90" i="1" s="1"/>
  <c r="F89" i="1" s="1"/>
  <c r="H94" i="1"/>
  <c r="H93" i="1" s="1"/>
  <c r="H92" i="1" s="1"/>
  <c r="H91" i="1" s="1"/>
  <c r="H90" i="1" s="1"/>
  <c r="H89" i="1" s="1"/>
  <c r="E94" i="1"/>
  <c r="E93" i="1" s="1"/>
  <c r="E92" i="1" s="1"/>
  <c r="E91" i="1" s="1"/>
  <c r="D81" i="1"/>
  <c r="E81" i="1"/>
  <c r="F81" i="1"/>
  <c r="G81" i="1"/>
  <c r="H81" i="1"/>
  <c r="K81" i="1"/>
  <c r="L81" i="1"/>
  <c r="M81" i="1"/>
  <c r="N81" i="1"/>
  <c r="O81" i="1"/>
  <c r="P81" i="1"/>
  <c r="Q83" i="1"/>
  <c r="Q84" i="1"/>
  <c r="Q85" i="1"/>
  <c r="Q86" i="1"/>
  <c r="Q87" i="1"/>
  <c r="Q88" i="1"/>
  <c r="C87" i="1"/>
  <c r="C83" i="1" s="1"/>
  <c r="Q77" i="1"/>
  <c r="Q79" i="1"/>
  <c r="Q80" i="1"/>
  <c r="Q62" i="1"/>
  <c r="Q63" i="1"/>
  <c r="Q58" i="1"/>
  <c r="Q43" i="1"/>
  <c r="Q44" i="1"/>
  <c r="Q45" i="1"/>
  <c r="Q46" i="1"/>
  <c r="Q47" i="1"/>
  <c r="Q50" i="1"/>
  <c r="Q51" i="1"/>
  <c r="Q52" i="1"/>
  <c r="Q119" i="1" l="1"/>
  <c r="Q116" i="1"/>
  <c r="Q109" i="1"/>
  <c r="K89" i="1"/>
  <c r="L17" i="1"/>
  <c r="L15" i="1" s="1"/>
  <c r="K124" i="1"/>
  <c r="I89" i="1"/>
  <c r="I15" i="1" s="1"/>
  <c r="J124" i="1"/>
  <c r="P101" i="1"/>
  <c r="C124" i="1"/>
  <c r="D124" i="1"/>
  <c r="Q106" i="1"/>
  <c r="J89" i="1"/>
  <c r="G124" i="1"/>
  <c r="I124" i="1"/>
  <c r="H124" i="1"/>
  <c r="M101" i="1"/>
  <c r="F124" i="1"/>
  <c r="E124" i="1"/>
  <c r="Q94" i="1"/>
  <c r="Q81" i="1"/>
  <c r="Q101" i="1" l="1"/>
  <c r="Q124" i="1"/>
  <c r="Q91" i="1"/>
  <c r="C93" i="1"/>
  <c r="C88" i="1" s="1"/>
  <c r="C84" i="1" s="1"/>
  <c r="C90" i="1"/>
  <c r="D90" i="1"/>
  <c r="E90" i="1"/>
  <c r="E89" i="1" s="1"/>
  <c r="H71" i="1"/>
  <c r="G71" i="1"/>
  <c r="C89" i="1" l="1"/>
  <c r="C85" i="1" s="1"/>
  <c r="D89" i="1"/>
  <c r="C86" i="1"/>
  <c r="C82" i="1" s="1"/>
  <c r="Q90" i="1"/>
  <c r="Q93" i="1"/>
  <c r="F71" i="1"/>
  <c r="Q60" i="1"/>
  <c r="Q68" i="1"/>
  <c r="L126" i="1" l="1"/>
  <c r="Q64" i="1"/>
  <c r="C81" i="1"/>
  <c r="Q89" i="1"/>
  <c r="Q25" i="1"/>
  <c r="F17" i="1"/>
  <c r="Q57" i="1"/>
  <c r="Q61" i="1"/>
  <c r="Q70" i="1"/>
  <c r="E72" i="1"/>
  <c r="E71" i="1" s="1"/>
  <c r="Q71" i="1" s="1"/>
  <c r="D18" i="1"/>
  <c r="D17" i="1" s="1"/>
  <c r="D71" i="1"/>
  <c r="E31" i="1"/>
  <c r="Q31" i="1" s="1"/>
  <c r="H15" i="1"/>
  <c r="I126" i="1"/>
  <c r="K15" i="1"/>
  <c r="K126" i="1" s="1"/>
  <c r="C72" i="1"/>
  <c r="C71" i="1" s="1"/>
  <c r="C64" i="1"/>
  <c r="C55" i="1"/>
  <c r="C37" i="1"/>
  <c r="C36" i="1" s="1"/>
  <c r="C31" i="1"/>
  <c r="C18" i="1"/>
  <c r="H126" i="1" l="1"/>
  <c r="E17" i="1"/>
  <c r="C17" i="1"/>
  <c r="P17" i="1"/>
  <c r="P15" i="1" s="1"/>
  <c r="P126" i="1" s="1"/>
  <c r="O17" i="1"/>
  <c r="O15" i="1" s="1"/>
  <c r="N126" i="1"/>
  <c r="Q18" i="1"/>
  <c r="M15" i="1"/>
  <c r="M126" i="1" s="1"/>
  <c r="J15" i="1"/>
  <c r="J126" i="1" s="1"/>
  <c r="F15" i="1"/>
  <c r="F126" i="1" s="1"/>
  <c r="D37" i="1"/>
  <c r="D36" i="1" s="1"/>
  <c r="C53" i="1"/>
  <c r="Q17" i="1" l="1"/>
  <c r="D15" i="1"/>
  <c r="O126" i="1"/>
  <c r="E15" i="1"/>
  <c r="E126" i="1" s="1"/>
  <c r="Q19" i="1"/>
  <c r="Q36" i="1"/>
  <c r="Q39" i="1"/>
  <c r="Q37" i="1"/>
  <c r="Q38" i="1"/>
  <c r="Q40" i="1"/>
  <c r="Q42" i="1"/>
  <c r="Q72" i="1" l="1"/>
  <c r="Q74" i="1" l="1"/>
  <c r="Q73" i="1"/>
  <c r="Q34" i="1"/>
  <c r="Q32" i="1"/>
  <c r="Q33" i="1"/>
  <c r="Q35" i="1"/>
  <c r="C15" i="1" l="1"/>
  <c r="C126" i="1" s="1"/>
  <c r="D126" i="1" l="1"/>
  <c r="Q53" i="1" l="1"/>
  <c r="Q55" i="1"/>
  <c r="Q15" i="1" l="1"/>
  <c r="Q126" i="1" s="1"/>
  <c r="G15" i="1"/>
  <c r="G126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<sst xmlns="http://schemas.openxmlformats.org/spreadsheetml/2006/main" count="232" uniqueCount="232">
  <si>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</si>
  <si>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</si>
  <si>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</si>
  <si>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</si>
  <si>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</si>
  <si>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</si>
  <si>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</si>
  <si>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</si>
  <si>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</si>
  <si>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</si>
  <si>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</si>
  <si>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</si>
  <si>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</si>
  <si>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</si>
  <si>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</si>
  <si>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</si>
  <si>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</si>
  <si>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</si>
  <si>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</si>
  <si>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</si>
  <si>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</si>
  <si>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</si>
  <si>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</si>
  <si>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</si>
  <si>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</si>
  <si>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</si>
  <si>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</si>
  <si>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</si>
  <si>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</si>
  <si>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</si>
  <si>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</si>
  <si>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</si>
  <si>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</si>
  <si>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</si>
  <si>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</si>
  <si>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</si>
  <si>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</si>
  <si>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</si>
  <si>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</si>
  <si>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</si>
  <si>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</si>
  <si>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</si>
  <si>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</si>
  <si>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</si>
  <si>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</si>
  <si>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</si>
  <si>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</si>
  <si>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</si>
  <si>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</si>
  <si>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</si>
  <si>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</si>
  <si>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</si>
  <si>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</si>
  <si>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</si>
  <si>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</si>
  <si>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</si>
  <si>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</si>
  <si>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</si>
  <si>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</si>
  <si>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</si>
  <si>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</si>
  <si>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</si>
  <si>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</si>
  <si>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</si>
  <si>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</si>
  <si>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</si>
  <si>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</si>
  <si>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</si>
  <si>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</si>
  <si>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</si>
  <si>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</si>
  <si>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</si>
  <si>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</si>
  <si>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</si>
  <si>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</si>
  <si>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</si>
  <si>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</si>
  <si>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</si>
  <si>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</si>
  <si>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</si>
  <si>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</si>
  <si>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</si>
  <si>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</si>
  <si>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</si>
  <si>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</si>
  <si>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</si>
  <si>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</si>
  <si>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</si>
  <si>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</si>
  <si>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</si>
  <si>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</si>
  <si>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</si>
  <si>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</si>
  <si>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</si>
  <si>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</si>
  <si>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</si>
  <si>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</si>
  <si>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</si>
  <si>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</si>
  <si>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</si>
  <si>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</si>
  <si>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</si>
  <si>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</si>
  <si>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</si>
  <si>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</si>
  <si>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</si>
  <si>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</si>
  <si>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</si>
  <si>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</si>
  <si>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</si>
  <si>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</si>
  <si>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</si>
  <si>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</si>
  <si>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</si>
  <si>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</si>
  <si>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</si>
  <si>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</si>
  <si>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</si>
  <si>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</si>
  <si>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</si>
  <si>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</si>
  <si>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</si>
  <si>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</si>
  <si>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</si>
  <si>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</si>
  <si>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</si>
  <si>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</si>
  <si>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</si>
  <si>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</si>
  <si>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</si>
  <si>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</si>
  <si>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</si>
  <si>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</si>
  <si>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</si>
  <si>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</si>
  <si>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</si>
  <si>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</si>
  <si>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</si>
  <si>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</si>
  <si>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</si>
  <si>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</si>
  <si>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</si>
  <si>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</si>
  <si>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</si>
  <si>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</si>
  <si>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</si>
  <si>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</si>
  <si>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</si>
  <si>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</si>
  <si>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</si>
  <si>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</si>
  <si>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</si>
  <si>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</si>
  <si>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</si>
  <si>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</si>
  <si>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</si>
  <si>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</si>
  <si>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</si>
  <si>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</si>
  <si>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</si>
  <si>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</si>
  <si>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</si>
  <si>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</si>
  <si>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</si>
  <si>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</si>
  <si>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</si>
  <si>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</si>
  <si>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</si>
  <si>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</si>
  <si>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</si>
  <si>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</si>
  <si>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</si>
  <si>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</si>
  <si>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</si>
  <si>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</si>
  <si>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</si>
  <si>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</si>
  <si>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</si>
  <si>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</si>
  <si>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</si>
  <si>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</si>
  <si>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</si>
  <si>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</si>
  <si>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</si>
  <si>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</si>
  <si>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</si>
  <si>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</si>
  <si>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</si>
  <si>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</si>
  <si>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</si>
  <si>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</si>
  <si>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</si>
  <si>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</si>
  <si>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</si>
  <si>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</si>
  <si>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</si>
  <si>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</si>
  <si>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</si>
  <si>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</si>
  <si>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</si>
  <si>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</si>
  <si>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</si>
  <si>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</si>
  <si>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</si>
  <si>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</si>
  <si>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</si>
  <si>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</si>
  <si>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</si>
  <si>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</si>
  <si>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</si>
  <si>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</si>
  <si>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</si>
  <si>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</si>
  <si>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</si>
  <si>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</si>
  <si>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</si>
  <si>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</si>
  <si>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</si>
  <si>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</si>
  <si>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</si>
  <si>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</si>
  <si>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AÑO 2023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</si>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</sst>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9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0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4" fontId="7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2" fontId="3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Fill="1" applyBorder="1" applyAlignment="1">
      <alignment horizontal="right"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43" fontId="2" fillId="0" borderId="0" xfId="1" applyFont="1" applyFill="1" applyBorder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43" fontId="3" fillId="0" borderId="0" xfId="1" applyFont="1" applyAlignment="1">
      <alignment horizontal="left" vertical="center" wrapText="1"/>
    </xf>
    <xf numFmtId="4" fontId="3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3" fontId="3" fillId="0" borderId="6" xfId="1" applyFont="1" applyFill="1" applyBorder="1" applyAlignment="1">
      <alignment vertical="top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0" fontId="12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43" fontId="2" fillId="0" borderId="7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60614</xdr:colOff>
      <xdr:row>0</xdr:row>
      <xdr:rowOff>155864</xdr:rowOff>
    </xdr:from>
    <xdr:to>
      <xdr:col>7</xdr:col>
      <xdr:colOff>1028217</xdr:colOff>
      <xdr:row>7</xdr:row>
      <xdr:rowOff>145311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0C1D56-5746-9EBD-D1CB-5006EB90E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0" y="155864"/>
          <a:ext cx="3218967" cy="1322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T143"/>
  <sheetViews>
    <sheetView showGridLines="0" tabSelected="1" zoomScale="110" zoomScaleNormal="110" workbookViewId="0">
      <selection activeCell="T11" sqref="T11"/>
    </sheetView>
  </sheetViews>
  <sheetFormatPr baseColWidth="10" defaultColWidth="9.33203125" defaultRowHeight="15" x14ac:dyDescent="0.2"/>
  <cols>
    <col min="1" max="1" width="10.83203125" style="2" bestFit="1" customWidth="1"/>
    <col min="2" max="2" width="51.1640625" style="2" customWidth="1"/>
    <col min="3" max="3" width="22.1640625" style="6" bestFit="1" customWidth="1"/>
    <col min="4" max="4" width="22.1640625" style="7" bestFit="1" customWidth="1"/>
    <col min="5" max="5" width="19.1640625" style="8" customWidth="1"/>
    <col min="6" max="8" width="19.6640625" style="8" customWidth="1"/>
    <col min="9" max="9" width="20.1640625" style="8" customWidth="1"/>
    <col min="10" max="10" width="19.83203125" style="8" customWidth="1"/>
    <col min="11" max="11" width="19.5" style="8" customWidth="1"/>
    <col min="12" max="12" width="20.83203125" style="8" customWidth="1"/>
    <col min="13" max="13" width="25.1640625" style="8" customWidth="1"/>
    <col min="14" max="14" width="20.6640625" style="8" customWidth="1"/>
    <col min="15" max="15" width="6.1640625" style="8" hidden="1" customWidth="1"/>
    <col min="16" max="16" width="3" style="8" hidden="1" customWidth="1"/>
    <col min="17" max="17" width="20.83203125" style="8" bestFit="1" customWidth="1"/>
    <col min="18" max="18" width="18" style="1" bestFit="1" customWidth="1"/>
    <col min="19" max="19" width="20.83203125" style="1" bestFit="1" customWidth="1"/>
    <col min="20" max="20" width="16.33203125" style="1" bestFit="1" customWidth="1"/>
    <col min="21" max="16384" width="9.33203125" style="1"/>
  </cols>
  <sheetData>
    <row r="9" spans="1:20" ht="18.75" x14ac:dyDescent="0.2">
      <c r="A9" s="59" t="s">
        <v>88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</row>
    <row r="10" spans="1:20" x14ac:dyDescent="0.2">
      <c r="A10" s="60" t="s">
        <v>80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</row>
    <row r="11" spans="1:20" x14ac:dyDescent="0.2">
      <c r="A11" s="60" t="s">
        <v>221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</row>
    <row r="13" spans="1:20" x14ac:dyDescent="0.2">
      <c r="B13" s="5"/>
      <c r="R13" s="22"/>
    </row>
    <row r="14" spans="1:20" s="56" customFormat="1" ht="33" customHeight="1" x14ac:dyDescent="0.2">
      <c r="A14" s="61" t="s">
        <v>65</v>
      </c>
      <c r="B14" s="62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S14" s="57"/>
    </row>
    <row r="15" spans="1:20" s="16" customFormat="1" ht="15" customHeight="1" x14ac:dyDescent="0.2">
      <c r="A15" s="63" t="s">
        <v>212</v>
      </c>
      <c r="B15" s="63"/>
      <c r="C15" s="15">
        <f>+C17+C36+C53+C71+C81+C89+C101+C106+C109</f>
        <v>17723047260</v>
      </c>
      <c r="D15" s="15">
        <f t="shared" ref="D15:P15" si="0">+D17+D36+D53+D71+D81+D89+D101+D106</f>
        <v>17723047260</v>
      </c>
      <c r="E15" s="15">
        <f t="shared" si="0"/>
        <v>1288350290.8799999</v>
      </c>
      <c r="F15" s="15">
        <f t="shared" si="0"/>
        <v>1296074234.24</v>
      </c>
      <c r="G15" s="15">
        <f t="shared" si="0"/>
        <v>1297490498.1099999</v>
      </c>
      <c r="H15" s="15">
        <f t="shared" si="0"/>
        <v>1456426042.77</v>
      </c>
      <c r="I15" s="15">
        <f>+I17+I36+I53+I71+I81+I89+I101+I106</f>
        <v>1337071493.1099999</v>
      </c>
      <c r="J15" s="15">
        <f t="shared" si="0"/>
        <v>1294057436.4100001</v>
      </c>
      <c r="K15" s="15">
        <f t="shared" si="0"/>
        <v>1372106105</v>
      </c>
      <c r="L15" s="15">
        <f>+L17+L36+L53+L71+L81+L89+L101+L106</f>
        <v>1327141735.3499999</v>
      </c>
      <c r="M15" s="15">
        <f t="shared" si="0"/>
        <v>1637715773.6500001</v>
      </c>
      <c r="N15" s="15">
        <f>+N17+N36+N53+N71+N81+N89+N101+N106</f>
        <v>1891244540.8000002</v>
      </c>
      <c r="O15" s="15">
        <f t="shared" si="0"/>
        <v>0</v>
      </c>
      <c r="P15" s="15">
        <f t="shared" si="0"/>
        <v>0</v>
      </c>
      <c r="Q15" s="15">
        <f>+Q17+Q36+Q53+Q71+Q81+Q89+Q101+Q106</f>
        <v>14197678150.320002</v>
      </c>
      <c r="R15" s="25"/>
      <c r="S15" s="15"/>
      <c r="T15" s="17"/>
    </row>
    <row r="16" spans="1:20" s="26" customFormat="1" x14ac:dyDescent="0.2">
      <c r="A16" s="13">
        <v>2</v>
      </c>
      <c r="B16" s="14" t="s">
        <v>211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5"/>
      <c r="R16" s="36"/>
      <c r="S16" s="27"/>
    </row>
    <row r="17" spans="1:19" s="26" customFormat="1" x14ac:dyDescent="0.2">
      <c r="A17" s="32">
        <v>2.1</v>
      </c>
      <c r="B17" s="33" t="s">
        <v>62</v>
      </c>
      <c r="C17" s="34">
        <f>+C18+C25+C31</f>
        <v>182012875</v>
      </c>
      <c r="D17" s="34">
        <f>+D18+D25+D31</f>
        <v>190012875</v>
      </c>
      <c r="E17" s="34">
        <f>+E18+E25+E31</f>
        <v>10038149.59</v>
      </c>
      <c r="F17" s="34">
        <f t="shared" ref="F17:L17" si="1">+F18+F25+F31</f>
        <v>10070074.16</v>
      </c>
      <c r="G17" s="34">
        <f>+G18+G25+G31</f>
        <v>10261141.119999999</v>
      </c>
      <c r="H17" s="34">
        <f>+H18+H25+H31</f>
        <v>17917374.450000003</v>
      </c>
      <c r="I17" s="34">
        <f>+I18+I25+I31</f>
        <v>10893158.73</v>
      </c>
      <c r="J17" s="34">
        <f>+J18+J25+J31</f>
        <v>10543991.839999998</v>
      </c>
      <c r="K17" s="34">
        <f t="shared" si="1"/>
        <v>11194220.189999999</v>
      </c>
      <c r="L17" s="34">
        <f t="shared" si="1"/>
        <v>10833338.130000001</v>
      </c>
      <c r="M17" s="34">
        <f>+M18+M25+M31</f>
        <v>10953695.51</v>
      </c>
      <c r="N17" s="34">
        <f>+N18+N25+N31</f>
        <v>19833546.240000002</v>
      </c>
      <c r="O17" s="34">
        <f>+O18+O25+O31</f>
        <v>0</v>
      </c>
      <c r="P17" s="34">
        <f>+P18+P25+P31</f>
        <v>0</v>
      </c>
      <c r="Q17" s="35">
        <f>SUM(E17:P17)</f>
        <v>122538689.96000001</v>
      </c>
      <c r="S17" s="36"/>
    </row>
    <row r="18" spans="1:19" s="29" customFormat="1" x14ac:dyDescent="0.2">
      <c r="A18" s="4" t="s">
        <v>60</v>
      </c>
      <c r="B18" s="37" t="s">
        <v>61</v>
      </c>
      <c r="C18" s="38">
        <f t="shared" ref="C18:D18" si="2">SUM(C19:C24)</f>
        <v>143065703</v>
      </c>
      <c r="D18" s="38">
        <f t="shared" si="2"/>
        <v>143065703</v>
      </c>
      <c r="E18" s="38">
        <f>SUM(E19:E24)</f>
        <v>8715580.5800000001</v>
      </c>
      <c r="F18" s="38">
        <f>SUM(F19:F24)</f>
        <v>8743247.25</v>
      </c>
      <c r="G18" s="38">
        <f>SUM(G19:G24)</f>
        <v>8921386.6099999994</v>
      </c>
      <c r="H18" s="38">
        <f>SUM(H19:H24)</f>
        <v>8895328.0600000005</v>
      </c>
      <c r="I18" s="38">
        <f t="shared" ref="I18" si="3">SUM(I19:I24)</f>
        <v>8975629.879999999</v>
      </c>
      <c r="J18" s="38">
        <f>SUM(J19:J24)</f>
        <v>9118206.3099999987</v>
      </c>
      <c r="K18" s="38">
        <f>SUM(K19:K24)</f>
        <v>9750702.2599999998</v>
      </c>
      <c r="L18" s="38">
        <f>SUM(L19:L24)</f>
        <v>9401614.0500000007</v>
      </c>
      <c r="M18" s="38">
        <f>SUM(M19:M24)</f>
        <v>9508228.1600000001</v>
      </c>
      <c r="N18" s="38">
        <f>SUM(N19:N24)</f>
        <v>9670897.040000001</v>
      </c>
      <c r="O18" s="38"/>
      <c r="P18" s="38"/>
      <c r="Q18" s="28">
        <f>SUM(E18:P18)</f>
        <v>91700820.200000003</v>
      </c>
      <c r="S18" s="39"/>
    </row>
    <row r="19" spans="1:19" s="29" customFormat="1" x14ac:dyDescent="0.2">
      <c r="A19" s="4" t="s">
        <v>13</v>
      </c>
      <c r="B19" s="37" t="s">
        <v>14</v>
      </c>
      <c r="C19" s="38">
        <v>90239725</v>
      </c>
      <c r="D19" s="38">
        <v>90239725</v>
      </c>
      <c r="E19" s="38">
        <v>6864580.5800000001</v>
      </c>
      <c r="F19" s="28">
        <v>6892247.25</v>
      </c>
      <c r="G19" s="28">
        <v>6976247.25</v>
      </c>
      <c r="H19" s="28">
        <v>7014256.0700000003</v>
      </c>
      <c r="I19" s="28">
        <v>7171629.8799999999</v>
      </c>
      <c r="J19" s="28">
        <v>7164206.3099999996</v>
      </c>
      <c r="K19" s="38">
        <v>7444247.25</v>
      </c>
      <c r="L19" s="28">
        <v>7427614.0499999998</v>
      </c>
      <c r="M19" s="28">
        <v>7323114.0499999998</v>
      </c>
      <c r="N19" s="28">
        <v>7418114.0499999998</v>
      </c>
      <c r="O19" s="28"/>
      <c r="P19" s="28"/>
      <c r="Q19" s="28">
        <f t="shared" ref="Q19:Q26" si="4">SUM(E19:P19)</f>
        <v>71696256.739999995</v>
      </c>
      <c r="S19" s="40"/>
    </row>
    <row r="20" spans="1:19" s="29" customFormat="1" x14ac:dyDescent="0.2">
      <c r="A20" s="4" t="s">
        <v>219</v>
      </c>
      <c r="B20" s="37" t="s">
        <v>220</v>
      </c>
      <c r="C20" s="28">
        <v>0</v>
      </c>
      <c r="D20" s="28">
        <v>331000</v>
      </c>
      <c r="E20" s="28">
        <v>37000</v>
      </c>
      <c r="F20" s="28">
        <v>37000</v>
      </c>
      <c r="G20" s="28">
        <v>37000</v>
      </c>
      <c r="H20" s="28"/>
      <c r="I20" s="28">
        <v>60000</v>
      </c>
      <c r="J20" s="28">
        <v>60000</v>
      </c>
      <c r="K20" s="28">
        <v>60000</v>
      </c>
      <c r="L20" s="28"/>
      <c r="M20" s="28">
        <v>193800</v>
      </c>
      <c r="N20" s="28">
        <v>41000</v>
      </c>
      <c r="O20" s="28"/>
      <c r="P20" s="28"/>
      <c r="Q20" s="28">
        <f t="shared" si="4"/>
        <v>525800</v>
      </c>
      <c r="S20" s="40"/>
    </row>
    <row r="21" spans="1:19" s="29" customFormat="1" x14ac:dyDescent="0.2">
      <c r="A21" s="4" t="s">
        <v>15</v>
      </c>
      <c r="B21" s="4" t="s">
        <v>16</v>
      </c>
      <c r="C21" s="11">
        <v>36744000</v>
      </c>
      <c r="D21" s="11">
        <v>36413000</v>
      </c>
      <c r="E21" s="28">
        <v>1814000</v>
      </c>
      <c r="F21" s="28">
        <v>1814000</v>
      </c>
      <c r="G21" s="28">
        <v>1814000</v>
      </c>
      <c r="H21" s="28">
        <v>1814000</v>
      </c>
      <c r="I21" s="28">
        <v>1744000</v>
      </c>
      <c r="J21" s="55">
        <v>1894000</v>
      </c>
      <c r="K21" s="38">
        <v>1974000</v>
      </c>
      <c r="L21" s="28">
        <v>1974000</v>
      </c>
      <c r="M21" s="28">
        <v>1974000</v>
      </c>
      <c r="N21" s="28">
        <v>1924000</v>
      </c>
      <c r="O21" s="28"/>
      <c r="P21" s="28"/>
      <c r="Q21" s="28">
        <f t="shared" si="4"/>
        <v>18740000</v>
      </c>
    </row>
    <row r="22" spans="1:19" s="29" customFormat="1" x14ac:dyDescent="0.2">
      <c r="A22" s="4" t="s">
        <v>17</v>
      </c>
      <c r="B22" s="4" t="s">
        <v>18</v>
      </c>
      <c r="C22" s="11">
        <v>10581977</v>
      </c>
      <c r="D22" s="11">
        <v>10581977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>
        <f t="shared" si="4"/>
        <v>0</v>
      </c>
    </row>
    <row r="23" spans="1:19" s="29" customFormat="1" x14ac:dyDescent="0.2">
      <c r="A23" s="4" t="s">
        <v>19</v>
      </c>
      <c r="B23" s="4" t="s">
        <v>20</v>
      </c>
      <c r="C23" s="11">
        <v>2750000</v>
      </c>
      <c r="D23" s="11">
        <v>2750000</v>
      </c>
      <c r="E23" s="28"/>
      <c r="F23" s="28"/>
      <c r="G23" s="28"/>
      <c r="H23" s="28">
        <v>35000</v>
      </c>
      <c r="I23" s="28"/>
      <c r="J23" s="28"/>
      <c r="K23" s="28">
        <v>230000</v>
      </c>
      <c r="L23" s="28"/>
      <c r="M23" s="28"/>
      <c r="N23" s="28">
        <v>187598.4</v>
      </c>
      <c r="O23" s="28"/>
      <c r="P23" s="28"/>
      <c r="Q23" s="28">
        <f>SUM(E23:P23)</f>
        <v>452598.4</v>
      </c>
    </row>
    <row r="24" spans="1:19" s="29" customFormat="1" x14ac:dyDescent="0.2">
      <c r="A24" s="4" t="s">
        <v>21</v>
      </c>
      <c r="B24" s="4" t="s">
        <v>22</v>
      </c>
      <c r="C24" s="11">
        <v>2750001</v>
      </c>
      <c r="D24" s="11">
        <v>2750001</v>
      </c>
      <c r="E24" s="28">
        <v>0</v>
      </c>
      <c r="F24" s="28">
        <v>0</v>
      </c>
      <c r="G24" s="28">
        <v>94139.36</v>
      </c>
      <c r="H24" s="28">
        <v>32071.99</v>
      </c>
      <c r="I24" s="28"/>
      <c r="J24" s="28"/>
      <c r="K24" s="28">
        <v>42455.01</v>
      </c>
      <c r="L24" s="28"/>
      <c r="M24" s="28">
        <v>17314.11</v>
      </c>
      <c r="N24" s="28">
        <v>100184.59</v>
      </c>
      <c r="O24" s="28"/>
      <c r="P24" s="28"/>
      <c r="Q24" s="28">
        <f>SUM(E24:P24)</f>
        <v>286165.06000000006</v>
      </c>
      <c r="R24" s="40"/>
    </row>
    <row r="25" spans="1:19" s="29" customFormat="1" x14ac:dyDescent="0.2">
      <c r="A25" s="4" t="s">
        <v>23</v>
      </c>
      <c r="B25" s="4" t="s">
        <v>24</v>
      </c>
      <c r="C25" s="11">
        <f>SUM(C26:C27)</f>
        <v>19371539</v>
      </c>
      <c r="D25" s="11">
        <f>SUM(D26:D28)</f>
        <v>27371539</v>
      </c>
      <c r="E25" s="11">
        <f t="shared" ref="E25:P25" si="5">SUM(E26:E28)</f>
        <v>0</v>
      </c>
      <c r="F25" s="11">
        <f t="shared" si="5"/>
        <v>0</v>
      </c>
      <c r="G25" s="11">
        <f t="shared" si="5"/>
        <v>0</v>
      </c>
      <c r="H25" s="11">
        <f t="shared" si="5"/>
        <v>7665198.3799999999</v>
      </c>
      <c r="I25" s="11">
        <f>SUM(I26:I28)</f>
        <v>535841.38</v>
      </c>
      <c r="J25" s="11">
        <f t="shared" si="5"/>
        <v>0</v>
      </c>
      <c r="K25" s="11">
        <f t="shared" si="5"/>
        <v>0</v>
      </c>
      <c r="L25" s="11">
        <f t="shared" si="5"/>
        <v>0</v>
      </c>
      <c r="M25" s="11">
        <f>SUM(M26:M28)</f>
        <v>0</v>
      </c>
      <c r="N25" s="11">
        <f>SUM(N26:N28)</f>
        <v>8733772.2699999996</v>
      </c>
      <c r="O25" s="11">
        <f t="shared" si="5"/>
        <v>0</v>
      </c>
      <c r="P25" s="11">
        <f t="shared" si="5"/>
        <v>0</v>
      </c>
      <c r="Q25" s="28">
        <f t="shared" si="4"/>
        <v>16934812.030000001</v>
      </c>
      <c r="R25" s="39"/>
    </row>
    <row r="26" spans="1:19" s="29" customFormat="1" x14ac:dyDescent="0.2">
      <c r="A26" s="4" t="s">
        <v>25</v>
      </c>
      <c r="B26" s="4" t="s">
        <v>26</v>
      </c>
      <c r="C26" s="11">
        <v>8789562</v>
      </c>
      <c r="D26" s="11">
        <v>8789562</v>
      </c>
      <c r="E26" s="28">
        <v>0</v>
      </c>
      <c r="F26" s="28"/>
      <c r="G26" s="28"/>
      <c r="H26" s="28">
        <v>7665198.3799999999</v>
      </c>
      <c r="I26" s="11">
        <v>535841.38</v>
      </c>
      <c r="J26" s="44"/>
      <c r="K26" s="44"/>
      <c r="L26" s="44"/>
      <c r="M26" s="44"/>
      <c r="N26" s="28">
        <v>8733772.2699999996</v>
      </c>
      <c r="O26" s="44"/>
      <c r="P26" s="44"/>
      <c r="Q26" s="28">
        <f t="shared" si="4"/>
        <v>16934812.030000001</v>
      </c>
    </row>
    <row r="27" spans="1:19" s="29" customFormat="1" ht="30" x14ac:dyDescent="0.2">
      <c r="A27" s="4" t="s">
        <v>91</v>
      </c>
      <c r="B27" s="4" t="s">
        <v>92</v>
      </c>
      <c r="C27" s="11">
        <v>10581977</v>
      </c>
      <c r="D27" s="11">
        <v>10581977</v>
      </c>
      <c r="E27" s="28">
        <v>0</v>
      </c>
      <c r="F27" s="28"/>
      <c r="G27" s="28"/>
      <c r="H27" s="11"/>
      <c r="I27" s="11"/>
      <c r="J27" s="44"/>
      <c r="K27" s="44"/>
      <c r="L27" s="44"/>
      <c r="M27" s="44"/>
      <c r="N27" s="28"/>
      <c r="O27" s="44"/>
      <c r="P27" s="28"/>
      <c r="Q27" s="28">
        <f>SUM(E27:P27)</f>
        <v>0</v>
      </c>
    </row>
    <row r="28" spans="1:19" s="29" customFormat="1" x14ac:dyDescent="0.2">
      <c r="A28" s="4" t="s">
        <v>224</v>
      </c>
      <c r="B28" s="4" t="s">
        <v>225</v>
      </c>
      <c r="C28" s="11">
        <v>0</v>
      </c>
      <c r="D28" s="11">
        <v>8000000</v>
      </c>
      <c r="E28" s="28"/>
      <c r="F28" s="28"/>
      <c r="G28" s="28"/>
      <c r="H28" s="11"/>
      <c r="I28" s="11"/>
      <c r="J28" s="44"/>
      <c r="K28" s="44"/>
      <c r="L28" s="44"/>
      <c r="M28" s="44"/>
      <c r="N28" s="28"/>
      <c r="O28" s="44"/>
      <c r="P28" s="28"/>
      <c r="Q28" s="28"/>
    </row>
    <row r="29" spans="1:19" s="29" customFormat="1" x14ac:dyDescent="0.2">
      <c r="A29" s="4" t="s">
        <v>120</v>
      </c>
      <c r="B29" s="4" t="s">
        <v>122</v>
      </c>
      <c r="C29" s="11">
        <v>0</v>
      </c>
      <c r="D29" s="11">
        <v>0</v>
      </c>
      <c r="E29" s="11">
        <v>0</v>
      </c>
      <c r="F29" s="11"/>
      <c r="G29" s="11"/>
      <c r="H29" s="11"/>
      <c r="I29" s="11"/>
      <c r="J29" s="44"/>
      <c r="K29" s="44"/>
      <c r="L29" s="44"/>
      <c r="M29" s="44"/>
      <c r="N29" s="44"/>
      <c r="O29" s="44"/>
      <c r="P29" s="44"/>
      <c r="Q29" s="28">
        <v>0</v>
      </c>
    </row>
    <row r="30" spans="1:19" s="29" customFormat="1" x14ac:dyDescent="0.2">
      <c r="A30" s="4" t="s">
        <v>121</v>
      </c>
      <c r="B30" s="4" t="s">
        <v>123</v>
      </c>
      <c r="C30" s="11">
        <v>0</v>
      </c>
      <c r="D30" s="11">
        <v>0</v>
      </c>
      <c r="E30" s="11">
        <v>0</v>
      </c>
      <c r="F30" s="11"/>
      <c r="G30" s="11"/>
      <c r="H30" s="11"/>
      <c r="I30" s="11"/>
      <c r="J30" s="44"/>
      <c r="K30" s="44"/>
      <c r="L30" s="44"/>
      <c r="M30" s="44"/>
      <c r="N30" s="44"/>
      <c r="O30" s="44"/>
      <c r="P30" s="44"/>
      <c r="Q30" s="28">
        <v>0</v>
      </c>
    </row>
    <row r="31" spans="1:19" s="29" customFormat="1" x14ac:dyDescent="0.2">
      <c r="A31" s="4" t="s">
        <v>27</v>
      </c>
      <c r="B31" s="4" t="s">
        <v>28</v>
      </c>
      <c r="C31" s="11">
        <f>SUM(C32:C35)</f>
        <v>19575633</v>
      </c>
      <c r="D31" s="11">
        <f>SUM(D32:D35)</f>
        <v>19575633</v>
      </c>
      <c r="E31" s="11">
        <f t="shared" ref="E31:P31" si="6">SUM(E32:E35)</f>
        <v>1322569.01</v>
      </c>
      <c r="F31" s="11">
        <f t="shared" si="6"/>
        <v>1326826.9100000001</v>
      </c>
      <c r="G31" s="11">
        <f t="shared" si="6"/>
        <v>1339754.51</v>
      </c>
      <c r="H31" s="11">
        <f>SUM(H32:H35)</f>
        <v>1356848.01</v>
      </c>
      <c r="I31" s="11">
        <f>SUM(I32:I35)</f>
        <v>1381687.47</v>
      </c>
      <c r="J31" s="11">
        <f>SUM(J32:J35)</f>
        <v>1425785.53</v>
      </c>
      <c r="K31" s="11">
        <f t="shared" si="6"/>
        <v>1443517.93</v>
      </c>
      <c r="L31" s="11">
        <f t="shared" si="6"/>
        <v>1431724.08</v>
      </c>
      <c r="M31" s="11">
        <f t="shared" si="6"/>
        <v>1445467.3499999999</v>
      </c>
      <c r="N31" s="11">
        <f>SUM(N32:N35)</f>
        <v>1428876.9300000002</v>
      </c>
      <c r="O31" s="11">
        <f t="shared" si="6"/>
        <v>0</v>
      </c>
      <c r="P31" s="11">
        <f t="shared" si="6"/>
        <v>0</v>
      </c>
      <c r="Q31" s="28">
        <f>SUM(E31:P31)</f>
        <v>13903057.729999999</v>
      </c>
    </row>
    <row r="32" spans="1:19" s="29" customFormat="1" x14ac:dyDescent="0.2">
      <c r="A32" s="4" t="s">
        <v>30</v>
      </c>
      <c r="B32" s="4" t="s">
        <v>29</v>
      </c>
      <c r="C32" s="11">
        <v>9003146</v>
      </c>
      <c r="D32" s="11">
        <v>9003146</v>
      </c>
      <c r="E32" s="28">
        <v>609469.02</v>
      </c>
      <c r="F32" s="28">
        <v>611430.59</v>
      </c>
      <c r="G32" s="28">
        <v>617386.18999999994</v>
      </c>
      <c r="H32" s="28">
        <v>624872.89</v>
      </c>
      <c r="I32" s="28">
        <v>636316.14</v>
      </c>
      <c r="J32" s="28">
        <v>657047.30000000005</v>
      </c>
      <c r="K32" s="28">
        <v>665271.69999999995</v>
      </c>
      <c r="L32" s="28">
        <v>659838.41</v>
      </c>
      <c r="M32" s="28">
        <v>666169.78</v>
      </c>
      <c r="N32" s="28">
        <v>658526.76</v>
      </c>
      <c r="O32" s="28"/>
      <c r="P32" s="28"/>
      <c r="Q32" s="28">
        <f t="shared" ref="Q32:Q80" si="7">SUM(E32:P32)</f>
        <v>6406328.7800000003</v>
      </c>
    </row>
    <row r="33" spans="1:17" s="29" customFormat="1" x14ac:dyDescent="0.2">
      <c r="A33" s="4" t="s">
        <v>32</v>
      </c>
      <c r="B33" s="4" t="s">
        <v>31</v>
      </c>
      <c r="C33" s="11">
        <v>9015844</v>
      </c>
      <c r="D33" s="11">
        <v>9015844</v>
      </c>
      <c r="E33" s="28">
        <v>618806.19999999995</v>
      </c>
      <c r="F33" s="28">
        <v>620770.53</v>
      </c>
      <c r="G33" s="28">
        <v>626734.53</v>
      </c>
      <c r="H33" s="28">
        <v>632499.72</v>
      </c>
      <c r="I33" s="28">
        <v>643959.13</v>
      </c>
      <c r="J33" s="28">
        <v>664719.53</v>
      </c>
      <c r="K33" s="28">
        <v>672955.53</v>
      </c>
      <c r="L33" s="28">
        <v>667514.56999999995</v>
      </c>
      <c r="M33" s="28">
        <v>673854.87</v>
      </c>
      <c r="N33" s="28">
        <v>666201.06999999995</v>
      </c>
      <c r="O33" s="28"/>
      <c r="P33" s="28"/>
      <c r="Q33" s="28">
        <f t="shared" si="7"/>
        <v>6488015.6800000006</v>
      </c>
    </row>
    <row r="34" spans="1:17" s="29" customFormat="1" x14ac:dyDescent="0.2">
      <c r="A34" s="4" t="s">
        <v>34</v>
      </c>
      <c r="B34" s="4" t="s">
        <v>33</v>
      </c>
      <c r="C34" s="11">
        <v>1523805</v>
      </c>
      <c r="D34" s="11">
        <v>1523805</v>
      </c>
      <c r="E34" s="28">
        <v>92071.73</v>
      </c>
      <c r="F34" s="28">
        <v>92403.73</v>
      </c>
      <c r="G34" s="28">
        <v>93411.73</v>
      </c>
      <c r="H34" s="28">
        <v>97253.34</v>
      </c>
      <c r="I34" s="28">
        <v>99190.14</v>
      </c>
      <c r="J34" s="28">
        <v>101796.64</v>
      </c>
      <c r="K34" s="28">
        <v>103068.64</v>
      </c>
      <c r="L34" s="28">
        <v>102149.04</v>
      </c>
      <c r="M34" s="28">
        <v>103220.64</v>
      </c>
      <c r="N34" s="28">
        <v>101927.03999999999</v>
      </c>
      <c r="O34" s="28"/>
      <c r="P34" s="28"/>
      <c r="Q34" s="28">
        <f>SUM(E34:P34)</f>
        <v>986492.67000000016</v>
      </c>
    </row>
    <row r="35" spans="1:17" s="29" customFormat="1" ht="30" x14ac:dyDescent="0.2">
      <c r="A35" s="4" t="s">
        <v>36</v>
      </c>
      <c r="B35" s="4" t="s">
        <v>35</v>
      </c>
      <c r="C35" s="11">
        <v>32838</v>
      </c>
      <c r="D35" s="11">
        <v>32838</v>
      </c>
      <c r="E35" s="28">
        <v>2222.06</v>
      </c>
      <c r="F35" s="28">
        <v>2222.06</v>
      </c>
      <c r="G35" s="28">
        <v>2222.06</v>
      </c>
      <c r="H35" s="28">
        <v>2222.06</v>
      </c>
      <c r="I35" s="28">
        <v>2222.06</v>
      </c>
      <c r="J35" s="28">
        <v>2222.06</v>
      </c>
      <c r="K35" s="28">
        <v>2222.06</v>
      </c>
      <c r="L35" s="28">
        <v>2222.06</v>
      </c>
      <c r="M35" s="28">
        <v>2222.06</v>
      </c>
      <c r="N35" s="28">
        <v>2222.06</v>
      </c>
      <c r="O35" s="28"/>
      <c r="P35" s="28"/>
      <c r="Q35" s="28">
        <f t="shared" si="7"/>
        <v>22220.600000000002</v>
      </c>
    </row>
    <row r="36" spans="1:17" s="26" customFormat="1" x14ac:dyDescent="0.2">
      <c r="A36" s="41">
        <v>2.2000000000000002</v>
      </c>
      <c r="B36" s="42" t="s">
        <v>37</v>
      </c>
      <c r="C36" s="43">
        <f>+C37+C48</f>
        <v>472555181</v>
      </c>
      <c r="D36" s="43">
        <f t="shared" ref="D36:G36" si="8">+D37+D48</f>
        <v>472555181</v>
      </c>
      <c r="E36" s="43">
        <f t="shared" si="8"/>
        <v>383273.2</v>
      </c>
      <c r="F36" s="43">
        <f t="shared" si="8"/>
        <v>567779.8899999999</v>
      </c>
      <c r="G36" s="43">
        <f t="shared" si="8"/>
        <v>646688.61</v>
      </c>
      <c r="H36" s="43">
        <f>+H37+H48</f>
        <v>155690070.69</v>
      </c>
      <c r="I36" s="43">
        <v>39166507.57</v>
      </c>
      <c r="J36" s="43">
        <f>+J37</f>
        <v>496251.55000000005</v>
      </c>
      <c r="K36" s="43">
        <f>+K37</f>
        <v>78292745.810000002</v>
      </c>
      <c r="L36" s="43">
        <f>+L37</f>
        <v>39324074.940000005</v>
      </c>
      <c r="M36" s="43">
        <f>+M37</f>
        <v>39620055.720000006</v>
      </c>
      <c r="N36" s="43">
        <f t="shared" ref="N36:P36" si="9">+N37</f>
        <v>272410.49</v>
      </c>
      <c r="O36" s="43">
        <f t="shared" si="9"/>
        <v>0</v>
      </c>
      <c r="P36" s="43">
        <f t="shared" si="9"/>
        <v>0</v>
      </c>
      <c r="Q36" s="35">
        <f t="shared" ref="Q36:Q39" si="10">SUM(E36:P36)</f>
        <v>354459858.47000003</v>
      </c>
    </row>
    <row r="37" spans="1:17" s="29" customFormat="1" x14ac:dyDescent="0.2">
      <c r="A37" s="4" t="s">
        <v>38</v>
      </c>
      <c r="B37" s="4" t="s">
        <v>39</v>
      </c>
      <c r="C37" s="11">
        <f t="shared" ref="C37:D37" si="11">SUM(C38:C43)</f>
        <v>7256705</v>
      </c>
      <c r="D37" s="11">
        <f t="shared" si="11"/>
        <v>7256705</v>
      </c>
      <c r="E37" s="11">
        <f>SUM(E38:E43)</f>
        <v>383273.2</v>
      </c>
      <c r="F37" s="11">
        <f>SUM(F38:F43)</f>
        <v>567779.8899999999</v>
      </c>
      <c r="G37" s="11">
        <f>SUM(G38:G43)</f>
        <v>646688.61</v>
      </c>
      <c r="H37" s="11">
        <f t="shared" ref="H37:P37" si="12">SUM(H38:H43)</f>
        <v>590578.68999999994</v>
      </c>
      <c r="I37" s="11">
        <f>SUM(I38:I43)</f>
        <v>326035.94</v>
      </c>
      <c r="J37" s="11">
        <f t="shared" si="12"/>
        <v>496251.55000000005</v>
      </c>
      <c r="K37" s="11">
        <f>SUM(K38:K48)</f>
        <v>78292745.810000002</v>
      </c>
      <c r="L37" s="11">
        <f>SUM(L38:L48)</f>
        <v>39324074.940000005</v>
      </c>
      <c r="M37" s="11">
        <f>SUM(M38:M48)</f>
        <v>39620055.720000006</v>
      </c>
      <c r="N37" s="11">
        <f>SUM(N38:N43)</f>
        <v>272410.49</v>
      </c>
      <c r="O37" s="11">
        <f t="shared" si="12"/>
        <v>0</v>
      </c>
      <c r="P37" s="11">
        <f t="shared" si="12"/>
        <v>0</v>
      </c>
      <c r="Q37" s="28">
        <f t="shared" si="10"/>
        <v>160519894.84</v>
      </c>
    </row>
    <row r="38" spans="1:17" s="29" customFormat="1" ht="15" customHeight="1" x14ac:dyDescent="0.2">
      <c r="A38" s="4" t="s">
        <v>67</v>
      </c>
      <c r="B38" s="4" t="s">
        <v>66</v>
      </c>
      <c r="C38" s="11">
        <v>3375</v>
      </c>
      <c r="D38" s="11">
        <v>3375</v>
      </c>
      <c r="E38" s="28">
        <v>146.72999999999999</v>
      </c>
      <c r="F38" s="28">
        <v>204.43</v>
      </c>
      <c r="G38" s="28">
        <v>199.62</v>
      </c>
      <c r="H38" s="28">
        <v>69.62</v>
      </c>
      <c r="I38" s="28">
        <v>69.62</v>
      </c>
      <c r="J38" s="28">
        <v>69.62</v>
      </c>
      <c r="K38" s="28">
        <v>39</v>
      </c>
      <c r="L38" s="28"/>
      <c r="M38" s="28"/>
      <c r="N38" s="28"/>
      <c r="O38" s="28"/>
      <c r="P38" s="44"/>
      <c r="Q38" s="28">
        <f t="shared" si="10"/>
        <v>798.64</v>
      </c>
    </row>
    <row r="39" spans="1:17" s="29" customFormat="1" x14ac:dyDescent="0.2">
      <c r="A39" s="4" t="s">
        <v>41</v>
      </c>
      <c r="B39" s="4" t="s">
        <v>40</v>
      </c>
      <c r="C39" s="11">
        <v>2857284</v>
      </c>
      <c r="D39" s="11">
        <v>1788868.59</v>
      </c>
      <c r="E39" s="28">
        <v>114976.28</v>
      </c>
      <c r="F39" s="28">
        <v>132581.07999999999</v>
      </c>
      <c r="G39" s="28">
        <v>118790.07</v>
      </c>
      <c r="H39" s="28">
        <v>122677.04</v>
      </c>
      <c r="I39" s="28">
        <v>63690.21</v>
      </c>
      <c r="J39" s="28">
        <v>62995.1</v>
      </c>
      <c r="K39" s="28">
        <v>183892.91</v>
      </c>
      <c r="L39" s="28">
        <v>62909.440000000002</v>
      </c>
      <c r="M39" s="28">
        <v>189801.64</v>
      </c>
      <c r="N39" s="28">
        <v>67594.52</v>
      </c>
      <c r="O39" s="28"/>
      <c r="P39" s="28"/>
      <c r="Q39" s="28">
        <f t="shared" si="10"/>
        <v>1119908.29</v>
      </c>
    </row>
    <row r="40" spans="1:17" s="29" customFormat="1" x14ac:dyDescent="0.2">
      <c r="A40" s="4" t="s">
        <v>43</v>
      </c>
      <c r="B40" s="4" t="s">
        <v>42</v>
      </c>
      <c r="C40" s="11">
        <v>2814176</v>
      </c>
      <c r="D40" s="11">
        <v>3353019.29</v>
      </c>
      <c r="E40" s="28">
        <v>265103.19</v>
      </c>
      <c r="F40" s="28">
        <v>314634.2</v>
      </c>
      <c r="G40" s="28">
        <v>387850.82</v>
      </c>
      <c r="H40" s="28">
        <v>332611.13</v>
      </c>
      <c r="I40" s="28">
        <v>246652.39</v>
      </c>
      <c r="J40" s="28">
        <v>287564.84000000003</v>
      </c>
      <c r="K40" s="28">
        <v>333699.43</v>
      </c>
      <c r="L40" s="28">
        <v>257070.33</v>
      </c>
      <c r="M40" s="28">
        <v>432452.12</v>
      </c>
      <c r="N40" s="28">
        <v>138663.79</v>
      </c>
      <c r="O40" s="28"/>
      <c r="P40" s="28"/>
      <c r="Q40" s="28">
        <f t="shared" ref="Q40:Q42" si="13">SUM(E40:P40)</f>
        <v>2996302.24</v>
      </c>
    </row>
    <row r="41" spans="1:17" s="29" customFormat="1" x14ac:dyDescent="0.2">
      <c r="A41" s="4" t="s">
        <v>44</v>
      </c>
      <c r="B41" s="4" t="s">
        <v>45</v>
      </c>
      <c r="C41" s="11">
        <v>1487561</v>
      </c>
      <c r="D41" s="11">
        <v>2017133.12</v>
      </c>
      <c r="E41" s="28">
        <v>0</v>
      </c>
      <c r="F41" s="28">
        <v>117485.18</v>
      </c>
      <c r="G41" s="28">
        <v>137565.1</v>
      </c>
      <c r="H41" s="28">
        <v>132812.9</v>
      </c>
      <c r="I41" s="28">
        <v>13211.72</v>
      </c>
      <c r="J41" s="28">
        <v>143338.99</v>
      </c>
      <c r="K41" s="28">
        <v>91882.21</v>
      </c>
      <c r="L41" s="28">
        <v>161211.54</v>
      </c>
      <c r="M41" s="28">
        <v>155063.32999999999</v>
      </c>
      <c r="N41" s="28">
        <v>63863.18</v>
      </c>
      <c r="O41" s="28"/>
      <c r="P41" s="28"/>
      <c r="Q41" s="11">
        <f t="shared" si="13"/>
        <v>1016434.1499999999</v>
      </c>
    </row>
    <row r="42" spans="1:17" s="29" customFormat="1" x14ac:dyDescent="0.2">
      <c r="A42" s="4" t="s">
        <v>47</v>
      </c>
      <c r="B42" s="4" t="s">
        <v>46</v>
      </c>
      <c r="C42" s="11">
        <v>56249</v>
      </c>
      <c r="D42" s="11">
        <v>56249</v>
      </c>
      <c r="E42" s="28">
        <v>0</v>
      </c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11">
        <f t="shared" si="13"/>
        <v>0</v>
      </c>
    </row>
    <row r="43" spans="1:17" s="29" customFormat="1" x14ac:dyDescent="0.2">
      <c r="A43" s="4" t="s">
        <v>49</v>
      </c>
      <c r="B43" s="12" t="s">
        <v>48</v>
      </c>
      <c r="C43" s="11">
        <v>38060</v>
      </c>
      <c r="D43" s="11">
        <v>38060</v>
      </c>
      <c r="E43" s="28">
        <v>3047</v>
      </c>
      <c r="F43" s="28">
        <v>2875</v>
      </c>
      <c r="G43" s="28">
        <v>2283</v>
      </c>
      <c r="H43" s="28">
        <v>2408</v>
      </c>
      <c r="I43" s="28">
        <v>2412</v>
      </c>
      <c r="J43" s="28">
        <v>2283</v>
      </c>
      <c r="K43" s="28">
        <v>2289</v>
      </c>
      <c r="L43" s="28">
        <v>2412</v>
      </c>
      <c r="M43" s="28">
        <v>2267</v>
      </c>
      <c r="N43" s="28">
        <v>2289</v>
      </c>
      <c r="O43" s="28"/>
      <c r="P43" s="28"/>
      <c r="Q43" s="28">
        <f>SUM(E43:P43)</f>
        <v>24565</v>
      </c>
    </row>
    <row r="44" spans="1:17" s="29" customFormat="1" x14ac:dyDescent="0.2">
      <c r="A44" s="4" t="s">
        <v>124</v>
      </c>
      <c r="B44" s="4" t="s">
        <v>132</v>
      </c>
      <c r="C44" s="11">
        <v>0</v>
      </c>
      <c r="D44" s="11">
        <v>0</v>
      </c>
      <c r="E44" s="11">
        <v>0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>
        <f t="shared" ref="Q44:Q53" si="14">SUM(E44:P44)</f>
        <v>0</v>
      </c>
    </row>
    <row r="45" spans="1:17" s="29" customFormat="1" x14ac:dyDescent="0.2">
      <c r="A45" s="4" t="s">
        <v>125</v>
      </c>
      <c r="B45" s="4" t="s">
        <v>133</v>
      </c>
      <c r="C45" s="11">
        <v>0</v>
      </c>
      <c r="D45" s="11">
        <v>0</v>
      </c>
      <c r="E45" s="11">
        <v>0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>
        <f t="shared" si="14"/>
        <v>0</v>
      </c>
    </row>
    <row r="46" spans="1:17" s="29" customFormat="1" x14ac:dyDescent="0.2">
      <c r="A46" s="4" t="s">
        <v>126</v>
      </c>
      <c r="B46" s="4" t="s">
        <v>134</v>
      </c>
      <c r="C46" s="11">
        <v>0</v>
      </c>
      <c r="D46" s="11">
        <v>0</v>
      </c>
      <c r="E46" s="11">
        <v>0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>
        <f t="shared" si="14"/>
        <v>0</v>
      </c>
    </row>
    <row r="47" spans="1:17" s="29" customFormat="1" x14ac:dyDescent="0.2">
      <c r="A47" s="4" t="s">
        <v>127</v>
      </c>
      <c r="B47" s="4" t="s">
        <v>135</v>
      </c>
      <c r="C47" s="11">
        <v>0</v>
      </c>
      <c r="D47" s="11">
        <v>0</v>
      </c>
      <c r="E47" s="11">
        <v>0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>
        <f t="shared" si="14"/>
        <v>0</v>
      </c>
    </row>
    <row r="48" spans="1:17" s="29" customFormat="1" x14ac:dyDescent="0.2">
      <c r="A48" s="4" t="s">
        <v>128</v>
      </c>
      <c r="B48" s="4" t="s">
        <v>136</v>
      </c>
      <c r="C48" s="11">
        <f>+C49</f>
        <v>465298476</v>
      </c>
      <c r="D48" s="11">
        <f>+D49</f>
        <v>465298476</v>
      </c>
      <c r="E48" s="11">
        <v>0</v>
      </c>
      <c r="F48" s="11"/>
      <c r="G48" s="11"/>
      <c r="H48" s="11">
        <f>+H49</f>
        <v>155099492</v>
      </c>
      <c r="I48" s="11">
        <f>+I49</f>
        <v>38840471.630000003</v>
      </c>
      <c r="J48" s="11">
        <f>+J49</f>
        <v>0</v>
      </c>
      <c r="K48" s="11">
        <f>+K49</f>
        <v>77680943.260000005</v>
      </c>
      <c r="L48" s="11">
        <f>+L49</f>
        <v>38840471.630000003</v>
      </c>
      <c r="M48" s="11">
        <f>M49</f>
        <v>38840471.630000003</v>
      </c>
      <c r="N48" s="11">
        <f>N49</f>
        <v>0</v>
      </c>
      <c r="O48" s="11"/>
      <c r="P48" s="11"/>
      <c r="Q48" s="11">
        <f>SUM(E48:P48)</f>
        <v>349301850.14999998</v>
      </c>
    </row>
    <row r="49" spans="1:19" s="29" customFormat="1" x14ac:dyDescent="0.2">
      <c r="A49" s="4" t="s">
        <v>222</v>
      </c>
      <c r="B49" s="4" t="s">
        <v>223</v>
      </c>
      <c r="C49" s="11">
        <v>465298476</v>
      </c>
      <c r="D49" s="11">
        <v>465298476</v>
      </c>
      <c r="E49" s="11"/>
      <c r="F49" s="11"/>
      <c r="G49" s="11"/>
      <c r="H49" s="11">
        <v>155099492</v>
      </c>
      <c r="I49" s="11">
        <v>38840471.630000003</v>
      </c>
      <c r="J49" s="11"/>
      <c r="K49" s="11">
        <v>77680943.260000005</v>
      </c>
      <c r="L49" s="11">
        <v>38840471.630000003</v>
      </c>
      <c r="M49" s="11">
        <v>38840471.630000003</v>
      </c>
      <c r="N49" s="11"/>
      <c r="O49" s="11"/>
      <c r="P49" s="11"/>
      <c r="Q49" s="11"/>
      <c r="S49" s="54"/>
    </row>
    <row r="50" spans="1:19" s="29" customFormat="1" ht="30" x14ac:dyDescent="0.2">
      <c r="A50" s="4" t="s">
        <v>129</v>
      </c>
      <c r="B50" s="4" t="s">
        <v>137</v>
      </c>
      <c r="C50" s="11">
        <v>0</v>
      </c>
      <c r="D50" s="11">
        <v>0</v>
      </c>
      <c r="E50" s="11">
        <v>0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>
        <f t="shared" si="14"/>
        <v>0</v>
      </c>
    </row>
    <row r="51" spans="1:19" s="29" customFormat="1" ht="30" x14ac:dyDescent="0.2">
      <c r="A51" s="4" t="s">
        <v>130</v>
      </c>
      <c r="B51" s="4" t="s">
        <v>138</v>
      </c>
      <c r="C51" s="11">
        <v>0</v>
      </c>
      <c r="D51" s="11">
        <v>0</v>
      </c>
      <c r="E51" s="11">
        <v>0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>
        <f t="shared" si="14"/>
        <v>0</v>
      </c>
    </row>
    <row r="52" spans="1:19" s="29" customFormat="1" x14ac:dyDescent="0.2">
      <c r="A52" s="4" t="s">
        <v>131</v>
      </c>
      <c r="B52" s="4" t="s">
        <v>139</v>
      </c>
      <c r="C52" s="11">
        <v>0</v>
      </c>
      <c r="D52" s="11">
        <v>0</v>
      </c>
      <c r="E52" s="11">
        <v>0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>
        <f t="shared" si="14"/>
        <v>0</v>
      </c>
    </row>
    <row r="53" spans="1:19" s="26" customFormat="1" x14ac:dyDescent="0.2">
      <c r="A53" s="41">
        <v>2.2999999999999998</v>
      </c>
      <c r="B53" s="42" t="s">
        <v>50</v>
      </c>
      <c r="C53" s="43">
        <f>+C64+C60+C68+C55</f>
        <v>16535000</v>
      </c>
      <c r="D53" s="43">
        <f>+D64+D60+D68+D55+D58</f>
        <v>12256000</v>
      </c>
      <c r="E53" s="43">
        <f>+E54+E55+E58+E63+E64+E67+E68+E60</f>
        <v>0</v>
      </c>
      <c r="F53" s="43">
        <f>+F54+F55+F58+F63+F64+F67+F68+F60</f>
        <v>0</v>
      </c>
      <c r="G53" s="43">
        <f>+G54+G55+G58+G63+G64+G67+G68+G60</f>
        <v>481459.5</v>
      </c>
      <c r="H53" s="43">
        <f>+H64+H60+H68+H55+H59</f>
        <v>654275.49999999988</v>
      </c>
      <c r="I53" s="43">
        <f t="shared" ref="I53:P53" si="15">+I64+I60+I68+I55+I59</f>
        <v>1500000</v>
      </c>
      <c r="J53" s="43">
        <f>+J64+J60+J68+J55+J59</f>
        <v>528000</v>
      </c>
      <c r="K53" s="43">
        <f>+K64+K60+K68+K55+K59</f>
        <v>1782976.9</v>
      </c>
      <c r="L53" s="43">
        <f>+L64+L60+L68+L55+L59</f>
        <v>543500</v>
      </c>
      <c r="M53" s="43">
        <f t="shared" si="15"/>
        <v>2287283.5</v>
      </c>
      <c r="N53" s="43">
        <f t="shared" si="15"/>
        <v>552000</v>
      </c>
      <c r="O53" s="43">
        <f t="shared" si="15"/>
        <v>0</v>
      </c>
      <c r="P53" s="43">
        <f t="shared" si="15"/>
        <v>0</v>
      </c>
      <c r="Q53" s="35">
        <f t="shared" si="14"/>
        <v>8329495.4000000004</v>
      </c>
    </row>
    <row r="54" spans="1:19" s="29" customFormat="1" x14ac:dyDescent="0.2">
      <c r="A54" s="4" t="s">
        <v>140</v>
      </c>
      <c r="B54" s="4" t="s">
        <v>141</v>
      </c>
      <c r="C54" s="11">
        <v>0</v>
      </c>
      <c r="D54" s="11">
        <v>0</v>
      </c>
      <c r="E54" s="28">
        <v>0</v>
      </c>
      <c r="F54" s="28">
        <v>0</v>
      </c>
      <c r="G54" s="28">
        <v>0</v>
      </c>
      <c r="H54" s="28"/>
      <c r="I54" s="28"/>
      <c r="J54" s="28"/>
      <c r="K54" s="11"/>
      <c r="L54" s="11"/>
      <c r="M54" s="11"/>
      <c r="N54" s="11"/>
      <c r="O54" s="11"/>
      <c r="P54" s="11"/>
      <c r="Q54" s="11">
        <f>SUM(E54:P54)</f>
        <v>0</v>
      </c>
    </row>
    <row r="55" spans="1:19" s="29" customFormat="1" x14ac:dyDescent="0.2">
      <c r="A55" s="4" t="s">
        <v>69</v>
      </c>
      <c r="B55" s="4" t="s">
        <v>68</v>
      </c>
      <c r="C55" s="11">
        <f>+C57</f>
        <v>900000</v>
      </c>
      <c r="D55" s="11">
        <f>SUM(D56:D57)</f>
        <v>24072.080000000002</v>
      </c>
      <c r="E55" s="28">
        <v>0</v>
      </c>
      <c r="F55" s="28">
        <v>0</v>
      </c>
      <c r="G55" s="28">
        <v>0</v>
      </c>
      <c r="H55" s="28">
        <f>+H56</f>
        <v>2072.08</v>
      </c>
      <c r="I55" s="28"/>
      <c r="J55" s="11"/>
      <c r="K55" s="28">
        <f>K57</f>
        <v>22000</v>
      </c>
      <c r="L55" s="28">
        <f>L57</f>
        <v>0</v>
      </c>
      <c r="M55" s="28">
        <f>M57</f>
        <v>0</v>
      </c>
      <c r="N55" s="28">
        <f>N57</f>
        <v>0</v>
      </c>
      <c r="O55" s="11"/>
      <c r="P55" s="28"/>
      <c r="Q55" s="28">
        <f>SUM(E55:P55)</f>
        <v>24072.080000000002</v>
      </c>
    </row>
    <row r="56" spans="1:19" s="29" customFormat="1" x14ac:dyDescent="0.2">
      <c r="A56" s="4" t="s">
        <v>226</v>
      </c>
      <c r="B56" s="4" t="s">
        <v>227</v>
      </c>
      <c r="C56" s="11"/>
      <c r="D56" s="11">
        <v>2072.08</v>
      </c>
      <c r="E56" s="28"/>
      <c r="F56" s="28"/>
      <c r="G56" s="28"/>
      <c r="H56" s="28">
        <v>2072.08</v>
      </c>
      <c r="I56" s="28"/>
      <c r="J56" s="11"/>
      <c r="K56" s="11"/>
      <c r="L56" s="11"/>
      <c r="M56" s="11"/>
      <c r="N56" s="11"/>
      <c r="O56" s="11"/>
      <c r="P56" s="28"/>
      <c r="Q56" s="28"/>
    </row>
    <row r="57" spans="1:19" s="29" customFormat="1" x14ac:dyDescent="0.2">
      <c r="A57" s="4" t="s">
        <v>71</v>
      </c>
      <c r="B57" s="4" t="s">
        <v>70</v>
      </c>
      <c r="C57" s="11">
        <v>900000</v>
      </c>
      <c r="D57" s="11">
        <v>22000</v>
      </c>
      <c r="E57" s="28">
        <v>0</v>
      </c>
      <c r="F57" s="28"/>
      <c r="G57" s="28"/>
      <c r="H57" s="28"/>
      <c r="I57" s="28"/>
      <c r="J57" s="11"/>
      <c r="K57" s="11">
        <v>22000</v>
      </c>
      <c r="L57" s="11"/>
      <c r="M57" s="11"/>
      <c r="N57" s="28"/>
      <c r="O57" s="28"/>
      <c r="P57" s="28"/>
      <c r="Q57" s="28">
        <f t="shared" ref="Q57:Q70" si="16">SUM(E57:P57)</f>
        <v>22000</v>
      </c>
    </row>
    <row r="58" spans="1:19" s="29" customFormat="1" x14ac:dyDescent="0.2">
      <c r="A58" s="4" t="s">
        <v>142</v>
      </c>
      <c r="B58" s="4" t="s">
        <v>143</v>
      </c>
      <c r="C58" s="11">
        <v>0</v>
      </c>
      <c r="D58" s="11">
        <f>SUM(D59)</f>
        <v>16659.240000000002</v>
      </c>
      <c r="E58" s="11">
        <v>0</v>
      </c>
      <c r="F58" s="11">
        <v>0</v>
      </c>
      <c r="G58" s="11">
        <v>0</v>
      </c>
      <c r="H58" s="11">
        <f>+H59</f>
        <v>16659.240000000002</v>
      </c>
      <c r="I58" s="11"/>
      <c r="J58" s="11"/>
      <c r="K58" s="11"/>
      <c r="L58" s="11"/>
      <c r="M58" s="11"/>
      <c r="N58" s="11"/>
      <c r="O58" s="11"/>
      <c r="P58" s="11"/>
      <c r="Q58" s="11">
        <f t="shared" si="16"/>
        <v>16659.240000000002</v>
      </c>
    </row>
    <row r="59" spans="1:19" s="29" customFormat="1" x14ac:dyDescent="0.2">
      <c r="A59" s="4" t="s">
        <v>228</v>
      </c>
      <c r="B59" s="4" t="s">
        <v>229</v>
      </c>
      <c r="C59" s="11"/>
      <c r="D59" s="11">
        <v>16659.240000000002</v>
      </c>
      <c r="E59" s="11"/>
      <c r="F59" s="11"/>
      <c r="G59" s="11"/>
      <c r="H59" s="11">
        <v>16659.240000000002</v>
      </c>
      <c r="I59" s="11"/>
      <c r="J59" s="11"/>
      <c r="K59" s="11"/>
      <c r="L59" s="11"/>
      <c r="M59" s="11"/>
      <c r="N59" s="11"/>
      <c r="O59" s="11"/>
      <c r="P59" s="11"/>
      <c r="Q59" s="11"/>
    </row>
    <row r="60" spans="1:19" s="29" customFormat="1" x14ac:dyDescent="0.2">
      <c r="A60" s="4" t="s">
        <v>73</v>
      </c>
      <c r="B60" s="4" t="s">
        <v>72</v>
      </c>
      <c r="C60" s="11">
        <f>+C61</f>
        <v>2000000</v>
      </c>
      <c r="D60" s="11">
        <f>+D61</f>
        <v>656000</v>
      </c>
      <c r="E60" s="11">
        <f t="shared" ref="E60:F60" si="17">SUM(E61)</f>
        <v>0</v>
      </c>
      <c r="F60" s="11">
        <f t="shared" si="17"/>
        <v>0</v>
      </c>
      <c r="G60" s="11">
        <f>SUM(G61)</f>
        <v>361748.5</v>
      </c>
      <c r="H60" s="11"/>
      <c r="I60" s="28"/>
      <c r="J60" s="11"/>
      <c r="K60" s="11">
        <f>SUM(K61)</f>
        <v>294251.5</v>
      </c>
      <c r="L60" s="11">
        <f>SUM(L61)</f>
        <v>0</v>
      </c>
      <c r="M60" s="11">
        <f>SUM(M61)</f>
        <v>0</v>
      </c>
      <c r="N60" s="11">
        <f>SUM(N61)</f>
        <v>0</v>
      </c>
      <c r="O60" s="11"/>
      <c r="P60" s="11"/>
      <c r="Q60" s="28">
        <f>SUM(E60:P60)</f>
        <v>656000</v>
      </c>
    </row>
    <row r="61" spans="1:19" s="29" customFormat="1" x14ac:dyDescent="0.2">
      <c r="A61" s="4" t="s">
        <v>75</v>
      </c>
      <c r="B61" s="4" t="s">
        <v>74</v>
      </c>
      <c r="C61" s="11">
        <v>2000000</v>
      </c>
      <c r="D61" s="11">
        <v>656000</v>
      </c>
      <c r="E61" s="28">
        <v>0</v>
      </c>
      <c r="F61" s="28">
        <v>0</v>
      </c>
      <c r="G61" s="28">
        <v>361748.5</v>
      </c>
      <c r="H61" s="28"/>
      <c r="I61" s="28"/>
      <c r="J61" s="11"/>
      <c r="K61" s="11">
        <v>294251.5</v>
      </c>
      <c r="L61" s="11"/>
      <c r="M61" s="11"/>
      <c r="N61" s="11"/>
      <c r="O61" s="11"/>
      <c r="P61" s="28"/>
      <c r="Q61" s="28">
        <f t="shared" si="16"/>
        <v>656000</v>
      </c>
    </row>
    <row r="62" spans="1:19" s="29" customFormat="1" x14ac:dyDescent="0.2">
      <c r="A62" s="4" t="s">
        <v>144</v>
      </c>
      <c r="B62" s="4" t="s">
        <v>146</v>
      </c>
      <c r="C62" s="11">
        <v>0</v>
      </c>
      <c r="D62" s="11">
        <v>0</v>
      </c>
      <c r="E62" s="11">
        <v>0</v>
      </c>
      <c r="F62" s="11"/>
      <c r="G62" s="11">
        <v>0</v>
      </c>
      <c r="H62" s="11"/>
      <c r="I62" s="11"/>
      <c r="J62" s="11"/>
      <c r="K62" s="11"/>
      <c r="L62" s="11"/>
      <c r="M62" s="11"/>
      <c r="N62" s="11"/>
      <c r="O62" s="11"/>
      <c r="P62" s="11"/>
      <c r="Q62" s="11">
        <f>SUM(E62:P62)</f>
        <v>0</v>
      </c>
    </row>
    <row r="63" spans="1:19" s="29" customFormat="1" ht="30" x14ac:dyDescent="0.2">
      <c r="A63" s="4" t="s">
        <v>145</v>
      </c>
      <c r="B63" s="4" t="s">
        <v>147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/>
      <c r="I63" s="11"/>
      <c r="J63" s="11"/>
      <c r="K63" s="11"/>
      <c r="L63" s="11"/>
      <c r="M63" s="11"/>
      <c r="N63" s="11"/>
      <c r="O63" s="11"/>
      <c r="P63" s="11"/>
      <c r="Q63" s="11">
        <f t="shared" si="16"/>
        <v>0</v>
      </c>
    </row>
    <row r="64" spans="1:19" s="29" customFormat="1" ht="30" x14ac:dyDescent="0.2">
      <c r="A64" s="4" t="s">
        <v>51</v>
      </c>
      <c r="B64" s="4" t="s">
        <v>52</v>
      </c>
      <c r="C64" s="11">
        <f>+C65</f>
        <v>9300000</v>
      </c>
      <c r="D64" s="11">
        <f>SUM(D65:D66)</f>
        <v>9318816</v>
      </c>
      <c r="E64" s="11">
        <f t="shared" ref="E64:G64" si="18">SUM(E65:E66)</f>
        <v>0</v>
      </c>
      <c r="F64" s="11">
        <f t="shared" si="18"/>
        <v>0</v>
      </c>
      <c r="G64" s="11">
        <f t="shared" si="18"/>
        <v>0</v>
      </c>
      <c r="H64" s="11">
        <f>SUM(H65:H66)</f>
        <v>18816</v>
      </c>
      <c r="I64" s="11">
        <f>SUM(I65:I66)</f>
        <v>1500000</v>
      </c>
      <c r="J64" s="11">
        <f>SUM(J65:J66)</f>
        <v>528000</v>
      </c>
      <c r="K64" s="11">
        <f>SUM(K65:K66)</f>
        <v>503000</v>
      </c>
      <c r="L64" s="11">
        <f>SUM(L65:L66)</f>
        <v>543500</v>
      </c>
      <c r="M64" s="11">
        <f>M65</f>
        <v>2287283.5</v>
      </c>
      <c r="N64" s="11">
        <f>N65</f>
        <v>552000</v>
      </c>
      <c r="O64" s="11"/>
      <c r="P64" s="11"/>
      <c r="Q64" s="28">
        <f>SUM(E64:P64)</f>
        <v>5932599.5</v>
      </c>
    </row>
    <row r="65" spans="1:18" s="29" customFormat="1" x14ac:dyDescent="0.2">
      <c r="A65" s="4" t="s">
        <v>53</v>
      </c>
      <c r="B65" s="4" t="s">
        <v>54</v>
      </c>
      <c r="C65" s="11">
        <v>9300000</v>
      </c>
      <c r="D65" s="11">
        <v>9300000</v>
      </c>
      <c r="E65" s="28">
        <v>0</v>
      </c>
      <c r="F65" s="28">
        <v>0</v>
      </c>
      <c r="G65" s="44"/>
      <c r="H65" s="28"/>
      <c r="I65" s="28">
        <v>1500000</v>
      </c>
      <c r="J65" s="28">
        <v>528000</v>
      </c>
      <c r="K65" s="28">
        <v>503000</v>
      </c>
      <c r="L65" s="28">
        <v>543500</v>
      </c>
      <c r="M65" s="28">
        <v>2287283.5</v>
      </c>
      <c r="N65" s="28">
        <v>552000</v>
      </c>
      <c r="O65" s="28"/>
      <c r="P65" s="28"/>
      <c r="Q65" s="28">
        <f>SUM(E65:P65)</f>
        <v>5913783.5</v>
      </c>
    </row>
    <row r="66" spans="1:18" s="29" customFormat="1" ht="30" x14ac:dyDescent="0.2">
      <c r="A66" s="4" t="s">
        <v>231</v>
      </c>
      <c r="B66" s="4" t="s">
        <v>230</v>
      </c>
      <c r="C66" s="11"/>
      <c r="D66" s="11">
        <v>18816</v>
      </c>
      <c r="E66" s="11"/>
      <c r="F66" s="11"/>
      <c r="G66" s="11"/>
      <c r="H66" s="11">
        <v>18816</v>
      </c>
      <c r="I66" s="11"/>
      <c r="J66" s="11"/>
      <c r="K66" s="11"/>
      <c r="L66" s="11"/>
      <c r="M66" s="11"/>
      <c r="N66" s="11"/>
      <c r="O66" s="11"/>
      <c r="P66" s="11"/>
      <c r="Q66" s="28"/>
    </row>
    <row r="67" spans="1:18" s="29" customFormat="1" ht="30" x14ac:dyDescent="0.2">
      <c r="A67" s="4" t="s">
        <v>148</v>
      </c>
      <c r="B67" s="4" t="s">
        <v>149</v>
      </c>
      <c r="C67" s="11">
        <v>0</v>
      </c>
      <c r="D67" s="11">
        <v>0</v>
      </c>
      <c r="E67" s="28">
        <v>0</v>
      </c>
      <c r="F67" s="28">
        <v>0</v>
      </c>
      <c r="G67" s="44">
        <v>0</v>
      </c>
      <c r="H67" s="28"/>
      <c r="I67" s="28"/>
      <c r="J67" s="28"/>
      <c r="K67" s="28"/>
      <c r="L67" s="28"/>
      <c r="M67" s="28"/>
      <c r="N67" s="11"/>
      <c r="O67" s="11"/>
      <c r="P67" s="11"/>
      <c r="Q67" s="11">
        <f>SUM(E67:P67)</f>
        <v>0</v>
      </c>
      <c r="R67" s="30"/>
    </row>
    <row r="68" spans="1:18" s="29" customFormat="1" x14ac:dyDescent="0.2">
      <c r="A68" s="4" t="s">
        <v>76</v>
      </c>
      <c r="B68" s="4" t="s">
        <v>77</v>
      </c>
      <c r="C68" s="11">
        <f>SUM(C69:C70)</f>
        <v>4335000</v>
      </c>
      <c r="D68" s="11">
        <f>SUM(D69:D70)</f>
        <v>2240452.6800000002</v>
      </c>
      <c r="E68" s="49">
        <f t="shared" ref="E68:F68" si="19">SUM(E69:E70)</f>
        <v>0</v>
      </c>
      <c r="F68" s="49">
        <f t="shared" si="19"/>
        <v>0</v>
      </c>
      <c r="G68" s="49">
        <f>SUM(G69:G70)</f>
        <v>119711</v>
      </c>
      <c r="H68" s="49">
        <f>SUM(H69:H70)</f>
        <v>616728.17999999993</v>
      </c>
      <c r="I68" s="11"/>
      <c r="J68" s="11"/>
      <c r="K68" s="11">
        <f>SUM(K69:K70)</f>
        <v>963725.4</v>
      </c>
      <c r="L68" s="11">
        <f t="shared" ref="L68:N68" si="20">SUM(L69:L70)</f>
        <v>0</v>
      </c>
      <c r="M68" s="11">
        <f t="shared" si="20"/>
        <v>0</v>
      </c>
      <c r="N68" s="11">
        <f t="shared" si="20"/>
        <v>0</v>
      </c>
      <c r="O68" s="11"/>
      <c r="P68" s="11"/>
      <c r="Q68" s="28">
        <f>SUM(E68:P68)</f>
        <v>1700164.58</v>
      </c>
    </row>
    <row r="69" spans="1:18" s="29" customFormat="1" x14ac:dyDescent="0.2">
      <c r="A69" s="4" t="s">
        <v>93</v>
      </c>
      <c r="B69" s="4" t="s">
        <v>94</v>
      </c>
      <c r="C69" s="11">
        <v>660000</v>
      </c>
      <c r="D69" s="11">
        <v>622452.68000000005</v>
      </c>
      <c r="E69" s="28">
        <v>0</v>
      </c>
      <c r="F69" s="44">
        <v>0</v>
      </c>
      <c r="G69" s="44"/>
      <c r="H69" s="28">
        <v>82164.58</v>
      </c>
      <c r="I69" s="28"/>
      <c r="J69" s="28"/>
      <c r="K69" s="28"/>
      <c r="L69" s="28"/>
      <c r="M69" s="28"/>
      <c r="N69" s="28"/>
      <c r="O69" s="28"/>
      <c r="P69" s="28"/>
      <c r="Q69" s="28">
        <v>0</v>
      </c>
    </row>
    <row r="70" spans="1:18" s="29" customFormat="1" ht="30" x14ac:dyDescent="0.2">
      <c r="A70" s="4" t="s">
        <v>79</v>
      </c>
      <c r="B70" s="4" t="s">
        <v>78</v>
      </c>
      <c r="C70" s="11">
        <v>3675000</v>
      </c>
      <c r="D70" s="11">
        <v>1618000</v>
      </c>
      <c r="E70" s="28">
        <v>0</v>
      </c>
      <c r="F70" s="44">
        <v>0</v>
      </c>
      <c r="G70" s="28">
        <v>119711</v>
      </c>
      <c r="H70" s="28">
        <v>534563.6</v>
      </c>
      <c r="I70" s="28"/>
      <c r="J70" s="28"/>
      <c r="K70" s="28">
        <v>963725.4</v>
      </c>
      <c r="L70" s="28"/>
      <c r="M70" s="28"/>
      <c r="N70" s="28"/>
      <c r="O70" s="28"/>
      <c r="P70" s="28"/>
      <c r="Q70" s="28">
        <f t="shared" si="16"/>
        <v>1618000</v>
      </c>
    </row>
    <row r="71" spans="1:18" s="26" customFormat="1" x14ac:dyDescent="0.2">
      <c r="A71" s="41">
        <v>2.4</v>
      </c>
      <c r="B71" s="42" t="s">
        <v>55</v>
      </c>
      <c r="C71" s="43">
        <f>+C72+C75+C76+C77+C78+C79+C80</f>
        <v>17051944204</v>
      </c>
      <c r="D71" s="43">
        <f>+D72+D75+D76+D77+D78+D79+D80</f>
        <v>17043944204</v>
      </c>
      <c r="E71" s="43">
        <f t="shared" ref="E71:H71" si="21">+E72+E75+E76+E77+E78+E79+E80</f>
        <v>1277928868.0899999</v>
      </c>
      <c r="F71" s="43">
        <f t="shared" si="21"/>
        <v>1285436380.1900001</v>
      </c>
      <c r="G71" s="43">
        <f t="shared" si="21"/>
        <v>1285896927.28</v>
      </c>
      <c r="H71" s="43">
        <f t="shared" si="21"/>
        <v>1282164322.1300001</v>
      </c>
      <c r="I71" s="43">
        <v>1285511826.8099999</v>
      </c>
      <c r="J71" s="43">
        <f>+J72+J75+J76+J77+J78+J79+J80</f>
        <v>1282489193.02</v>
      </c>
      <c r="K71" s="43">
        <f>+K72+K75+K76+K77+K78+K79+K80</f>
        <v>1276762124</v>
      </c>
      <c r="L71" s="43">
        <f t="shared" ref="L71:P71" si="22">+L72+L75+L76+L77+L78+L79+L80</f>
        <v>1276440822.28</v>
      </c>
      <c r="M71" s="43">
        <f t="shared" si="22"/>
        <v>1584854738.9200001</v>
      </c>
      <c r="N71" s="43">
        <f t="shared" si="22"/>
        <v>1870586584.0700002</v>
      </c>
      <c r="O71" s="43">
        <f t="shared" si="22"/>
        <v>0</v>
      </c>
      <c r="P71" s="43">
        <f t="shared" si="22"/>
        <v>0</v>
      </c>
      <c r="Q71" s="35">
        <f>SUM(E71:P71)</f>
        <v>13708071786.790001</v>
      </c>
      <c r="R71" s="27"/>
    </row>
    <row r="72" spans="1:18" s="29" customFormat="1" ht="30" x14ac:dyDescent="0.2">
      <c r="A72" s="4" t="s">
        <v>56</v>
      </c>
      <c r="B72" s="4" t="s">
        <v>57</v>
      </c>
      <c r="C72" s="11">
        <f t="shared" ref="C72:P72" si="23">SUM(C73:C74)</f>
        <v>17051944204</v>
      </c>
      <c r="D72" s="11">
        <f>SUM(D73:D74)</f>
        <v>17043944204</v>
      </c>
      <c r="E72" s="11">
        <f t="shared" si="23"/>
        <v>1277928868.0899999</v>
      </c>
      <c r="F72" s="11">
        <f t="shared" si="23"/>
        <v>1285436380.1900001</v>
      </c>
      <c r="G72" s="11">
        <f t="shared" si="23"/>
        <v>1285896927.28</v>
      </c>
      <c r="H72" s="11">
        <f t="shared" si="23"/>
        <v>1282164322.1300001</v>
      </c>
      <c r="I72" s="11">
        <f>SUM(I73:I74)</f>
        <v>1285511826.8099999</v>
      </c>
      <c r="J72" s="11">
        <f t="shared" si="23"/>
        <v>1282489193.02</v>
      </c>
      <c r="K72" s="11">
        <f t="shared" si="23"/>
        <v>1276762124</v>
      </c>
      <c r="L72" s="11">
        <f t="shared" si="23"/>
        <v>1276440822.28</v>
      </c>
      <c r="M72" s="11">
        <f t="shared" si="23"/>
        <v>1584854738.9200001</v>
      </c>
      <c r="N72" s="11">
        <f t="shared" si="23"/>
        <v>1870586584.0700002</v>
      </c>
      <c r="O72" s="11">
        <f t="shared" si="23"/>
        <v>0</v>
      </c>
      <c r="P72" s="11">
        <f t="shared" si="23"/>
        <v>0</v>
      </c>
      <c r="Q72" s="28">
        <f>SUM(E72:P72)</f>
        <v>13708071786.790001</v>
      </c>
    </row>
    <row r="73" spans="1:18" s="29" customFormat="1" x14ac:dyDescent="0.2">
      <c r="A73" s="4" t="s">
        <v>89</v>
      </c>
      <c r="B73" s="4" t="s">
        <v>90</v>
      </c>
      <c r="C73" s="11">
        <v>91588114</v>
      </c>
      <c r="D73" s="11">
        <v>91588114</v>
      </c>
      <c r="E73" s="28">
        <v>6940255.5599999996</v>
      </c>
      <c r="F73" s="28">
        <v>7307699.0300000003</v>
      </c>
      <c r="G73" s="28">
        <v>7301533.21</v>
      </c>
      <c r="H73" s="28">
        <v>5407151.9800000004</v>
      </c>
      <c r="I73" s="28">
        <v>9224180.7100000009</v>
      </c>
      <c r="J73" s="28">
        <v>7298790.5300000003</v>
      </c>
      <c r="K73" s="28">
        <v>7298790.5300000003</v>
      </c>
      <c r="L73" s="28">
        <v>7298790.5300000003</v>
      </c>
      <c r="M73" s="28">
        <v>10052038.699999999</v>
      </c>
      <c r="N73" s="28">
        <v>18346854.649999999</v>
      </c>
      <c r="O73" s="28"/>
      <c r="P73" s="28"/>
      <c r="Q73" s="28">
        <f t="shared" si="7"/>
        <v>86476085.430000007</v>
      </c>
    </row>
    <row r="74" spans="1:18" s="29" customFormat="1" x14ac:dyDescent="0.2">
      <c r="A74" s="4" t="s">
        <v>58</v>
      </c>
      <c r="B74" s="4" t="s">
        <v>59</v>
      </c>
      <c r="C74" s="11">
        <v>16960356090</v>
      </c>
      <c r="D74" s="11">
        <v>16952356090</v>
      </c>
      <c r="E74" s="28">
        <v>1270988612.53</v>
      </c>
      <c r="F74" s="28">
        <v>1278128681.1600001</v>
      </c>
      <c r="G74" s="28">
        <v>1278595394.0699999</v>
      </c>
      <c r="H74" s="28">
        <v>1276757170.1500001</v>
      </c>
      <c r="I74" s="28">
        <v>1276287646.0999999</v>
      </c>
      <c r="J74" s="28">
        <v>1275190402.49</v>
      </c>
      <c r="K74" s="28">
        <v>1269463333.47</v>
      </c>
      <c r="L74" s="28">
        <v>1269142031.75</v>
      </c>
      <c r="M74" s="28">
        <v>1574802700.22</v>
      </c>
      <c r="N74" s="28">
        <v>1852239729.4200001</v>
      </c>
      <c r="O74" s="28"/>
      <c r="P74" s="28"/>
      <c r="Q74" s="28">
        <f t="shared" si="7"/>
        <v>13621595701.359999</v>
      </c>
    </row>
    <row r="75" spans="1:18" s="29" customFormat="1" ht="30" x14ac:dyDescent="0.2">
      <c r="A75" s="4" t="s">
        <v>150</v>
      </c>
      <c r="B75" s="4" t="s">
        <v>156</v>
      </c>
      <c r="C75" s="11">
        <v>0</v>
      </c>
      <c r="D75" s="11">
        <v>0</v>
      </c>
      <c r="E75" s="11">
        <v>0</v>
      </c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>
        <f>SUM(E75:P75)</f>
        <v>0</v>
      </c>
    </row>
    <row r="76" spans="1:18" s="29" customFormat="1" ht="30" x14ac:dyDescent="0.2">
      <c r="A76" s="4" t="s">
        <v>151</v>
      </c>
      <c r="B76" s="4" t="s">
        <v>157</v>
      </c>
      <c r="C76" s="11">
        <v>0</v>
      </c>
      <c r="D76" s="11">
        <v>0</v>
      </c>
      <c r="E76" s="11">
        <v>0</v>
      </c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>
        <f>SUM(E76:P76)</f>
        <v>0</v>
      </c>
    </row>
    <row r="77" spans="1:18" s="29" customFormat="1" ht="30" x14ac:dyDescent="0.2">
      <c r="A77" s="4" t="s">
        <v>152</v>
      </c>
      <c r="B77" s="4" t="s">
        <v>158</v>
      </c>
      <c r="C77" s="11">
        <v>0</v>
      </c>
      <c r="D77" s="11">
        <v>0</v>
      </c>
      <c r="E77" s="11">
        <v>0</v>
      </c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>
        <f t="shared" si="7"/>
        <v>0</v>
      </c>
    </row>
    <row r="78" spans="1:18" s="29" customFormat="1" ht="30" x14ac:dyDescent="0.2">
      <c r="A78" s="4" t="s">
        <v>153</v>
      </c>
      <c r="B78" s="4" t="s">
        <v>159</v>
      </c>
      <c r="C78" s="11">
        <v>0</v>
      </c>
      <c r="D78" s="11">
        <v>0</v>
      </c>
      <c r="E78" s="11">
        <v>0</v>
      </c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>
        <f>SUM(E78:P78)</f>
        <v>0</v>
      </c>
    </row>
    <row r="79" spans="1:18" s="29" customFormat="1" ht="30" x14ac:dyDescent="0.2">
      <c r="A79" s="4" t="s">
        <v>154</v>
      </c>
      <c r="B79" s="4" t="s">
        <v>160</v>
      </c>
      <c r="C79" s="11">
        <v>0</v>
      </c>
      <c r="D79" s="11">
        <v>0</v>
      </c>
      <c r="E79" s="11">
        <v>0</v>
      </c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>
        <f t="shared" si="7"/>
        <v>0</v>
      </c>
    </row>
    <row r="80" spans="1:18" s="29" customFormat="1" ht="30" x14ac:dyDescent="0.2">
      <c r="A80" s="4" t="s">
        <v>155</v>
      </c>
      <c r="B80" s="4" t="s">
        <v>161</v>
      </c>
      <c r="C80" s="11">
        <v>0</v>
      </c>
      <c r="D80" s="11">
        <v>0</v>
      </c>
      <c r="E80" s="11">
        <v>0</v>
      </c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>
        <f t="shared" si="7"/>
        <v>0</v>
      </c>
    </row>
    <row r="81" spans="1:17" s="26" customFormat="1" x14ac:dyDescent="0.2">
      <c r="A81" s="41">
        <v>2.5</v>
      </c>
      <c r="B81" s="42" t="s">
        <v>105</v>
      </c>
      <c r="C81" s="43">
        <f>SUM(C82:C88)</f>
        <v>0</v>
      </c>
      <c r="D81" s="43">
        <f t="shared" ref="D81:P81" si="24">SUM(D82:D88)</f>
        <v>0</v>
      </c>
      <c r="E81" s="43">
        <f t="shared" si="24"/>
        <v>0</v>
      </c>
      <c r="F81" s="43">
        <f t="shared" si="24"/>
        <v>0</v>
      </c>
      <c r="G81" s="43">
        <f t="shared" si="24"/>
        <v>0</v>
      </c>
      <c r="H81" s="43">
        <f t="shared" si="24"/>
        <v>0</v>
      </c>
      <c r="I81" s="43">
        <f>SUM(I82:I88)</f>
        <v>0</v>
      </c>
      <c r="J81" s="43">
        <f>SUM(J82:J88)</f>
        <v>0</v>
      </c>
      <c r="K81" s="43">
        <f t="shared" si="24"/>
        <v>0</v>
      </c>
      <c r="L81" s="43">
        <f t="shared" si="24"/>
        <v>0</v>
      </c>
      <c r="M81" s="43">
        <f t="shared" si="24"/>
        <v>0</v>
      </c>
      <c r="N81" s="43">
        <f t="shared" si="24"/>
        <v>0</v>
      </c>
      <c r="O81" s="43">
        <f t="shared" si="24"/>
        <v>0</v>
      </c>
      <c r="P81" s="43">
        <f t="shared" si="24"/>
        <v>0</v>
      </c>
      <c r="Q81" s="43">
        <f>SUM(E81:P81)</f>
        <v>0</v>
      </c>
    </row>
    <row r="82" spans="1:17" s="29" customFormat="1" ht="30" x14ac:dyDescent="0.2">
      <c r="A82" s="4" t="s">
        <v>106</v>
      </c>
      <c r="B82" s="4" t="s">
        <v>113</v>
      </c>
      <c r="C82" s="11">
        <f>+C86</f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f>SUM(E82:P82)</f>
        <v>0</v>
      </c>
    </row>
    <row r="83" spans="1:17" s="29" customFormat="1" ht="30" x14ac:dyDescent="0.2">
      <c r="A83" s="4" t="s">
        <v>107</v>
      </c>
      <c r="B83" s="4" t="s">
        <v>114</v>
      </c>
      <c r="C83" s="11">
        <f t="shared" ref="C83:C87" si="25">+C87</f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f t="shared" ref="Q83:Q88" si="26">SUM(E83:P83)</f>
        <v>0</v>
      </c>
    </row>
    <row r="84" spans="1:17" s="29" customFormat="1" ht="30" x14ac:dyDescent="0.2">
      <c r="A84" s="4" t="s">
        <v>108</v>
      </c>
      <c r="B84" s="4" t="s">
        <v>115</v>
      </c>
      <c r="C84" s="11">
        <f t="shared" si="25"/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f t="shared" si="26"/>
        <v>0</v>
      </c>
    </row>
    <row r="85" spans="1:17" s="29" customFormat="1" ht="30" x14ac:dyDescent="0.2">
      <c r="A85" s="4" t="s">
        <v>109</v>
      </c>
      <c r="B85" s="4" t="s">
        <v>116</v>
      </c>
      <c r="C85" s="11">
        <f t="shared" si="25"/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f t="shared" si="26"/>
        <v>0</v>
      </c>
    </row>
    <row r="86" spans="1:17" s="29" customFormat="1" ht="30" x14ac:dyDescent="0.2">
      <c r="A86" s="4" t="s">
        <v>110</v>
      </c>
      <c r="B86" s="4" t="s">
        <v>117</v>
      </c>
      <c r="C86" s="11">
        <f t="shared" si="25"/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f t="shared" si="26"/>
        <v>0</v>
      </c>
    </row>
    <row r="87" spans="1:17" s="29" customFormat="1" ht="30" x14ac:dyDescent="0.2">
      <c r="A87" s="4" t="s">
        <v>111</v>
      </c>
      <c r="B87" s="4" t="s">
        <v>118</v>
      </c>
      <c r="C87" s="11">
        <f t="shared" si="25"/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f t="shared" si="26"/>
        <v>0</v>
      </c>
    </row>
    <row r="88" spans="1:17" s="29" customFormat="1" ht="30" x14ac:dyDescent="0.2">
      <c r="A88" s="4" t="s">
        <v>112</v>
      </c>
      <c r="B88" s="4" t="s">
        <v>119</v>
      </c>
      <c r="C88" s="11">
        <f>+C93</f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f t="shared" si="26"/>
        <v>0</v>
      </c>
    </row>
    <row r="89" spans="1:17" s="26" customFormat="1" x14ac:dyDescent="0.2">
      <c r="A89" s="41">
        <v>2.6</v>
      </c>
      <c r="B89" s="42" t="s">
        <v>96</v>
      </c>
      <c r="C89" s="43">
        <f>+C90+C93+C95+C96+C97+C98+C99+C100</f>
        <v>0</v>
      </c>
      <c r="D89" s="43">
        <f t="shared" ref="D89:H89" si="27">+D90+D93+D95+D96+D97+D98+D99+D100</f>
        <v>4279000</v>
      </c>
      <c r="E89" s="43">
        <f t="shared" si="27"/>
        <v>0</v>
      </c>
      <c r="F89" s="43">
        <f t="shared" si="27"/>
        <v>0</v>
      </c>
      <c r="G89" s="43">
        <f>+G90+G93+G95+G96+G97+G98+G99+G100</f>
        <v>204281.60000000001</v>
      </c>
      <c r="H89" s="43">
        <f t="shared" si="27"/>
        <v>0</v>
      </c>
      <c r="I89" s="43">
        <f>+I90+I93+I95+I96+I97+I98+I99+I100</f>
        <v>0</v>
      </c>
      <c r="J89" s="43">
        <f>+J90+J93+J95+J96+J97+J98+J99+J100</f>
        <v>0</v>
      </c>
      <c r="K89" s="43">
        <f t="shared" ref="K89:M89" si="28">+K90+K93+K95+K96+K97+K98+K99+K100</f>
        <v>4074038.1</v>
      </c>
      <c r="L89" s="43">
        <f t="shared" si="28"/>
        <v>0</v>
      </c>
      <c r="M89" s="43">
        <f t="shared" si="28"/>
        <v>0</v>
      </c>
      <c r="N89" s="43">
        <f>+N90+N93+N95+N96+N97+N98+N99+N100</f>
        <v>0</v>
      </c>
      <c r="O89" s="43">
        <f t="shared" ref="O89:P89" si="29">+O90+O93+O95+O96+O97+O98+O99+O100</f>
        <v>0</v>
      </c>
      <c r="P89" s="43">
        <f t="shared" si="29"/>
        <v>0</v>
      </c>
      <c r="Q89" s="35">
        <f>SUM(E89:P89)</f>
        <v>4278319.7</v>
      </c>
    </row>
    <row r="90" spans="1:17" s="29" customFormat="1" x14ac:dyDescent="0.2">
      <c r="A90" s="4" t="s">
        <v>97</v>
      </c>
      <c r="B90" s="4" t="s">
        <v>98</v>
      </c>
      <c r="C90" s="11">
        <f>+C91</f>
        <v>0</v>
      </c>
      <c r="D90" s="11">
        <f>+D91</f>
        <v>3155000</v>
      </c>
      <c r="E90" s="11">
        <f t="shared" ref="E90:I94" si="30">+E91</f>
        <v>0</v>
      </c>
      <c r="F90" s="11">
        <f t="shared" si="30"/>
        <v>0</v>
      </c>
      <c r="G90" s="11">
        <f>+G91</f>
        <v>0</v>
      </c>
      <c r="H90" s="11">
        <f t="shared" si="30"/>
        <v>0</v>
      </c>
      <c r="I90" s="11">
        <f>+I91</f>
        <v>0</v>
      </c>
      <c r="J90" s="11">
        <f>+J91</f>
        <v>0</v>
      </c>
      <c r="K90" s="11">
        <f>+K91</f>
        <v>3154319.7</v>
      </c>
      <c r="L90" s="11">
        <f t="shared" ref="L90:M90" si="31">+L91</f>
        <v>0</v>
      </c>
      <c r="M90" s="11">
        <f t="shared" si="31"/>
        <v>0</v>
      </c>
      <c r="N90" s="11">
        <f>+N91</f>
        <v>0</v>
      </c>
      <c r="O90" s="11">
        <f>+O91</f>
        <v>0</v>
      </c>
      <c r="P90" s="11">
        <f>+P91</f>
        <v>0</v>
      </c>
      <c r="Q90" s="28">
        <f>SUM(E90:P90)</f>
        <v>3154319.7</v>
      </c>
    </row>
    <row r="91" spans="1:17" s="29" customFormat="1" x14ac:dyDescent="0.2">
      <c r="A91" s="4" t="s">
        <v>99</v>
      </c>
      <c r="B91" s="4" t="s">
        <v>100</v>
      </c>
      <c r="C91" s="11">
        <v>0</v>
      </c>
      <c r="D91" s="11">
        <v>3155000</v>
      </c>
      <c r="E91" s="11">
        <f t="shared" si="30"/>
        <v>0</v>
      </c>
      <c r="F91" s="11">
        <f t="shared" si="30"/>
        <v>0</v>
      </c>
      <c r="G91" s="11">
        <f>+G92</f>
        <v>0</v>
      </c>
      <c r="H91" s="11">
        <f t="shared" si="30"/>
        <v>0</v>
      </c>
      <c r="I91" s="11">
        <f t="shared" si="30"/>
        <v>0</v>
      </c>
      <c r="J91" s="11">
        <v>0</v>
      </c>
      <c r="K91" s="11">
        <v>3154319.7</v>
      </c>
      <c r="L91" s="11">
        <v>0</v>
      </c>
      <c r="M91" s="11">
        <v>0</v>
      </c>
      <c r="N91" s="11">
        <v>0</v>
      </c>
      <c r="O91" s="11">
        <f t="shared" ref="O91:P91" si="32">+O92</f>
        <v>0</v>
      </c>
      <c r="P91" s="11">
        <f t="shared" si="32"/>
        <v>0</v>
      </c>
      <c r="Q91" s="28">
        <f>SUM(E91:P91)</f>
        <v>3154319.7</v>
      </c>
    </row>
    <row r="92" spans="1:17" s="29" customFormat="1" ht="30" x14ac:dyDescent="0.2">
      <c r="A92" s="4" t="s">
        <v>162</v>
      </c>
      <c r="B92" s="4" t="s">
        <v>163</v>
      </c>
      <c r="C92" s="11">
        <v>0</v>
      </c>
      <c r="D92" s="11">
        <v>0</v>
      </c>
      <c r="E92" s="11">
        <f t="shared" si="30"/>
        <v>0</v>
      </c>
      <c r="F92" s="11">
        <f t="shared" si="30"/>
        <v>0</v>
      </c>
      <c r="G92" s="11">
        <v>0</v>
      </c>
      <c r="H92" s="11">
        <f t="shared" si="30"/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</row>
    <row r="93" spans="1:17" s="29" customFormat="1" ht="30" x14ac:dyDescent="0.2">
      <c r="A93" s="4" t="s">
        <v>101</v>
      </c>
      <c r="B93" s="4" t="s">
        <v>102</v>
      </c>
      <c r="C93" s="11">
        <f t="shared" ref="C93" si="33">+C94</f>
        <v>0</v>
      </c>
      <c r="D93" s="11">
        <f>+D94</f>
        <v>1124000</v>
      </c>
      <c r="E93" s="11">
        <f t="shared" si="30"/>
        <v>0</v>
      </c>
      <c r="F93" s="11">
        <f t="shared" si="30"/>
        <v>0</v>
      </c>
      <c r="G93" s="11">
        <f>+G94</f>
        <v>204281.60000000001</v>
      </c>
      <c r="H93" s="11">
        <f t="shared" si="30"/>
        <v>0</v>
      </c>
      <c r="I93" s="11">
        <f>+I94</f>
        <v>0</v>
      </c>
      <c r="J93" s="11">
        <f>+J94</f>
        <v>0</v>
      </c>
      <c r="K93" s="11">
        <f>+K94</f>
        <v>919718.40000000002</v>
      </c>
      <c r="L93" s="11">
        <f t="shared" ref="L93:P94" si="34">+L94</f>
        <v>0</v>
      </c>
      <c r="M93" s="11">
        <f t="shared" si="34"/>
        <v>0</v>
      </c>
      <c r="N93" s="11">
        <f t="shared" si="34"/>
        <v>0</v>
      </c>
      <c r="O93" s="11">
        <f t="shared" si="34"/>
        <v>0</v>
      </c>
      <c r="P93" s="11">
        <f t="shared" si="34"/>
        <v>0</v>
      </c>
      <c r="Q93" s="28">
        <f>SUM(E93:P93)</f>
        <v>1124000</v>
      </c>
    </row>
    <row r="94" spans="1:17" s="29" customFormat="1" x14ac:dyDescent="0.2">
      <c r="A94" s="4" t="s">
        <v>103</v>
      </c>
      <c r="B94" s="4" t="s">
        <v>104</v>
      </c>
      <c r="C94" s="11">
        <v>0</v>
      </c>
      <c r="D94" s="11">
        <v>1124000</v>
      </c>
      <c r="E94" s="11">
        <f t="shared" si="30"/>
        <v>0</v>
      </c>
      <c r="F94" s="11">
        <f t="shared" si="30"/>
        <v>0</v>
      </c>
      <c r="G94" s="11">
        <v>204281.60000000001</v>
      </c>
      <c r="H94" s="11">
        <f t="shared" si="30"/>
        <v>0</v>
      </c>
      <c r="I94" s="11">
        <f t="shared" si="30"/>
        <v>0</v>
      </c>
      <c r="J94" s="11">
        <v>0</v>
      </c>
      <c r="K94" s="11">
        <v>919718.40000000002</v>
      </c>
      <c r="L94" s="11">
        <v>0</v>
      </c>
      <c r="M94" s="11">
        <v>0</v>
      </c>
      <c r="N94" s="11">
        <v>0</v>
      </c>
      <c r="O94" s="11">
        <f t="shared" si="34"/>
        <v>0</v>
      </c>
      <c r="P94" s="11">
        <f t="shared" si="34"/>
        <v>0</v>
      </c>
      <c r="Q94" s="28">
        <f>SUM(E94:P94)</f>
        <v>1124000</v>
      </c>
    </row>
    <row r="95" spans="1:17" s="29" customFormat="1" ht="30" x14ac:dyDescent="0.2">
      <c r="A95" s="4" t="s">
        <v>164</v>
      </c>
      <c r="B95" s="4" t="s">
        <v>170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f t="shared" ref="Q95:Q105" si="35">SUM(E95:P95)</f>
        <v>0</v>
      </c>
    </row>
    <row r="96" spans="1:17" s="29" customFormat="1" ht="30" x14ac:dyDescent="0.2">
      <c r="A96" s="4" t="s">
        <v>165</v>
      </c>
      <c r="B96" s="4" t="s">
        <v>171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f t="shared" si="35"/>
        <v>0</v>
      </c>
    </row>
    <row r="97" spans="1:17" s="29" customFormat="1" x14ac:dyDescent="0.2">
      <c r="A97" s="4" t="s">
        <v>166</v>
      </c>
      <c r="B97" s="4" t="s">
        <v>172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f t="shared" si="35"/>
        <v>0</v>
      </c>
    </row>
    <row r="98" spans="1:17" s="29" customFormat="1" x14ac:dyDescent="0.2">
      <c r="A98" s="4" t="s">
        <v>167</v>
      </c>
      <c r="B98" s="4" t="s">
        <v>173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f t="shared" si="35"/>
        <v>0</v>
      </c>
    </row>
    <row r="99" spans="1:17" s="29" customFormat="1" x14ac:dyDescent="0.2">
      <c r="A99" s="4" t="s">
        <v>168</v>
      </c>
      <c r="B99" s="4" t="s">
        <v>174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f t="shared" si="35"/>
        <v>0</v>
      </c>
    </row>
    <row r="100" spans="1:17" s="29" customFormat="1" ht="30" x14ac:dyDescent="0.2">
      <c r="A100" s="4" t="s">
        <v>169</v>
      </c>
      <c r="B100" s="4" t="s">
        <v>175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f t="shared" si="35"/>
        <v>0</v>
      </c>
    </row>
    <row r="101" spans="1:17" s="26" customFormat="1" x14ac:dyDescent="0.2">
      <c r="A101" s="41">
        <v>2.7</v>
      </c>
      <c r="B101" s="42" t="s">
        <v>176</v>
      </c>
      <c r="C101" s="43">
        <f>SUM(C102:C105)</f>
        <v>0</v>
      </c>
      <c r="D101" s="43">
        <f t="shared" ref="D101:I101" si="36">SUM(D102:D105)</f>
        <v>0</v>
      </c>
      <c r="E101" s="43">
        <f t="shared" si="36"/>
        <v>0</v>
      </c>
      <c r="F101" s="43">
        <f t="shared" si="36"/>
        <v>0</v>
      </c>
      <c r="G101" s="43">
        <f t="shared" si="36"/>
        <v>0</v>
      </c>
      <c r="H101" s="43">
        <f t="shared" si="36"/>
        <v>0</v>
      </c>
      <c r="I101" s="43">
        <f t="shared" si="36"/>
        <v>0</v>
      </c>
      <c r="J101" s="43">
        <f t="shared" ref="J101" si="37">SUM(J102:J108)</f>
        <v>0</v>
      </c>
      <c r="K101" s="43">
        <f t="shared" ref="K101" si="38">SUM(K102:K108)</f>
        <v>0</v>
      </c>
      <c r="L101" s="43">
        <f t="shared" ref="L101" si="39">SUM(L102:L108)</f>
        <v>0</v>
      </c>
      <c r="M101" s="43">
        <f t="shared" ref="M101" si="40">SUM(M102:M108)</f>
        <v>0</v>
      </c>
      <c r="N101" s="43">
        <f t="shared" ref="N101" si="41">SUM(N102:N108)</f>
        <v>0</v>
      </c>
      <c r="O101" s="43">
        <f t="shared" ref="O101" si="42">SUM(O102:O108)</f>
        <v>0</v>
      </c>
      <c r="P101" s="43">
        <f t="shared" ref="P101" si="43">SUM(P102:P108)</f>
        <v>0</v>
      </c>
      <c r="Q101" s="43">
        <f>SUM(E101:P101)</f>
        <v>0</v>
      </c>
    </row>
    <row r="102" spans="1:17" s="29" customFormat="1" x14ac:dyDescent="0.2">
      <c r="A102" s="4" t="s">
        <v>178</v>
      </c>
      <c r="B102" s="4" t="s">
        <v>177</v>
      </c>
      <c r="C102" s="49">
        <v>0</v>
      </c>
      <c r="D102" s="49">
        <v>0</v>
      </c>
      <c r="E102" s="49">
        <v>0</v>
      </c>
      <c r="F102" s="49">
        <v>0</v>
      </c>
      <c r="G102" s="49">
        <v>0</v>
      </c>
      <c r="H102" s="49">
        <v>0</v>
      </c>
      <c r="I102" s="49">
        <v>0</v>
      </c>
      <c r="J102" s="49">
        <v>0</v>
      </c>
      <c r="K102" s="49">
        <v>0</v>
      </c>
      <c r="L102" s="49">
        <v>0</v>
      </c>
      <c r="M102" s="49">
        <v>0</v>
      </c>
      <c r="N102" s="49">
        <v>0</v>
      </c>
      <c r="O102" s="49">
        <v>0</v>
      </c>
      <c r="P102" s="49">
        <v>0</v>
      </c>
      <c r="Q102" s="49">
        <f>SUM(E102:P102)</f>
        <v>0</v>
      </c>
    </row>
    <row r="103" spans="1:17" s="29" customFormat="1" x14ac:dyDescent="0.2">
      <c r="A103" s="4" t="s">
        <v>179</v>
      </c>
      <c r="B103" s="4" t="s">
        <v>182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49">
        <v>0</v>
      </c>
      <c r="J103" s="49">
        <v>0</v>
      </c>
      <c r="K103" s="49">
        <v>0</v>
      </c>
      <c r="L103" s="49">
        <v>0</v>
      </c>
      <c r="M103" s="49">
        <v>0</v>
      </c>
      <c r="N103" s="49">
        <v>0</v>
      </c>
      <c r="O103" s="49">
        <v>0</v>
      </c>
      <c r="P103" s="49">
        <v>0</v>
      </c>
      <c r="Q103" s="49">
        <f t="shared" si="35"/>
        <v>0</v>
      </c>
    </row>
    <row r="104" spans="1:17" s="29" customFormat="1" x14ac:dyDescent="0.2">
      <c r="A104" s="4" t="s">
        <v>180</v>
      </c>
      <c r="B104" s="4" t="s">
        <v>183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49">
        <v>0</v>
      </c>
      <c r="O104" s="49">
        <v>0</v>
      </c>
      <c r="P104" s="49">
        <v>0</v>
      </c>
      <c r="Q104" s="49">
        <f t="shared" si="35"/>
        <v>0</v>
      </c>
    </row>
    <row r="105" spans="1:17" s="29" customFormat="1" ht="45" x14ac:dyDescent="0.2">
      <c r="A105" s="12" t="s">
        <v>181</v>
      </c>
      <c r="B105" s="12" t="s">
        <v>184</v>
      </c>
      <c r="C105" s="49">
        <v>0</v>
      </c>
      <c r="D105" s="49">
        <v>0</v>
      </c>
      <c r="E105" s="49">
        <v>0</v>
      </c>
      <c r="F105" s="49">
        <v>0</v>
      </c>
      <c r="G105" s="49">
        <v>0</v>
      </c>
      <c r="H105" s="49">
        <v>0</v>
      </c>
      <c r="I105" s="49">
        <v>0</v>
      </c>
      <c r="J105" s="49">
        <v>0</v>
      </c>
      <c r="K105" s="49">
        <v>0</v>
      </c>
      <c r="L105" s="49">
        <v>0</v>
      </c>
      <c r="M105" s="49">
        <v>0</v>
      </c>
      <c r="N105" s="49">
        <v>0</v>
      </c>
      <c r="O105" s="49">
        <v>0</v>
      </c>
      <c r="P105" s="49">
        <v>0</v>
      </c>
      <c r="Q105" s="49">
        <f t="shared" si="35"/>
        <v>0</v>
      </c>
    </row>
    <row r="106" spans="1:17" s="26" customFormat="1" ht="30" x14ac:dyDescent="0.2">
      <c r="A106" s="41">
        <v>2.8</v>
      </c>
      <c r="B106" s="42" t="s">
        <v>185</v>
      </c>
      <c r="C106" s="43">
        <f>SUM(C107:C108)</f>
        <v>0</v>
      </c>
      <c r="D106" s="43">
        <f t="shared" ref="D106:P106" si="44">SUM(D107:D108)</f>
        <v>0</v>
      </c>
      <c r="E106" s="43">
        <f t="shared" si="44"/>
        <v>0</v>
      </c>
      <c r="F106" s="43">
        <f t="shared" si="44"/>
        <v>0</v>
      </c>
      <c r="G106" s="43">
        <f t="shared" si="44"/>
        <v>0</v>
      </c>
      <c r="H106" s="43">
        <f t="shared" si="44"/>
        <v>0</v>
      </c>
      <c r="I106" s="43">
        <f t="shared" si="44"/>
        <v>0</v>
      </c>
      <c r="J106" s="43">
        <f>SUM(J107:J108)</f>
        <v>0</v>
      </c>
      <c r="K106" s="43">
        <f t="shared" si="44"/>
        <v>0</v>
      </c>
      <c r="L106" s="43">
        <f t="shared" si="44"/>
        <v>0</v>
      </c>
      <c r="M106" s="43">
        <f t="shared" si="44"/>
        <v>0</v>
      </c>
      <c r="N106" s="43">
        <f t="shared" si="44"/>
        <v>0</v>
      </c>
      <c r="O106" s="43">
        <f t="shared" si="44"/>
        <v>0</v>
      </c>
      <c r="P106" s="43">
        <f t="shared" si="44"/>
        <v>0</v>
      </c>
      <c r="Q106" s="43">
        <f>SUM(E106:P106)</f>
        <v>0</v>
      </c>
    </row>
    <row r="107" spans="1:17" s="29" customFormat="1" x14ac:dyDescent="0.2">
      <c r="A107" s="4" t="s">
        <v>190</v>
      </c>
      <c r="B107" s="4" t="s">
        <v>191</v>
      </c>
      <c r="C107" s="49">
        <v>0</v>
      </c>
      <c r="D107" s="49">
        <v>0</v>
      </c>
      <c r="E107" s="49">
        <v>0</v>
      </c>
      <c r="F107" s="49">
        <v>0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49">
        <v>0</v>
      </c>
      <c r="O107" s="49">
        <v>0</v>
      </c>
      <c r="P107" s="49">
        <v>0</v>
      </c>
      <c r="Q107" s="49">
        <f>SUM(E107:P107)</f>
        <v>0</v>
      </c>
    </row>
    <row r="108" spans="1:17" s="29" customFormat="1" ht="30" x14ac:dyDescent="0.2">
      <c r="A108" s="4" t="s">
        <v>192</v>
      </c>
      <c r="B108" s="4" t="s">
        <v>193</v>
      </c>
      <c r="C108" s="49">
        <v>0</v>
      </c>
      <c r="D108" s="49">
        <v>0</v>
      </c>
      <c r="E108" s="49">
        <v>0</v>
      </c>
      <c r="F108" s="49">
        <v>0</v>
      </c>
      <c r="G108" s="49">
        <v>0</v>
      </c>
      <c r="H108" s="49">
        <v>0</v>
      </c>
      <c r="I108" s="49">
        <v>0</v>
      </c>
      <c r="J108" s="49">
        <v>0</v>
      </c>
      <c r="K108" s="49">
        <v>0</v>
      </c>
      <c r="L108" s="49">
        <v>0</v>
      </c>
      <c r="M108" s="49">
        <v>0</v>
      </c>
      <c r="N108" s="49">
        <v>0</v>
      </c>
      <c r="O108" s="49">
        <v>0</v>
      </c>
      <c r="P108" s="49">
        <v>0</v>
      </c>
      <c r="Q108" s="49">
        <f>SUM(E108:P108)</f>
        <v>0</v>
      </c>
    </row>
    <row r="109" spans="1:17" s="26" customFormat="1" x14ac:dyDescent="0.2">
      <c r="A109" s="41">
        <v>2.9</v>
      </c>
      <c r="B109" s="42" t="s">
        <v>189</v>
      </c>
      <c r="C109" s="43">
        <f>SUM(C110:C112)</f>
        <v>0</v>
      </c>
      <c r="D109" s="43">
        <f t="shared" ref="D109:Q109" si="45">SUM(D110:D112)</f>
        <v>0</v>
      </c>
      <c r="E109" s="43">
        <f t="shared" si="45"/>
        <v>0</v>
      </c>
      <c r="F109" s="43">
        <f t="shared" si="45"/>
        <v>0</v>
      </c>
      <c r="G109" s="43">
        <f t="shared" si="45"/>
        <v>0</v>
      </c>
      <c r="H109" s="43">
        <f t="shared" si="45"/>
        <v>0</v>
      </c>
      <c r="I109" s="43">
        <f t="shared" si="45"/>
        <v>0</v>
      </c>
      <c r="J109" s="43">
        <f t="shared" si="45"/>
        <v>0</v>
      </c>
      <c r="K109" s="43">
        <f t="shared" si="45"/>
        <v>0</v>
      </c>
      <c r="L109" s="43">
        <f t="shared" si="45"/>
        <v>0</v>
      </c>
      <c r="M109" s="43">
        <f t="shared" si="45"/>
        <v>0</v>
      </c>
      <c r="N109" s="43">
        <f t="shared" si="45"/>
        <v>0</v>
      </c>
      <c r="O109" s="43">
        <f t="shared" si="45"/>
        <v>0</v>
      </c>
      <c r="P109" s="43">
        <f t="shared" si="45"/>
        <v>0</v>
      </c>
      <c r="Q109" s="43">
        <f t="shared" si="45"/>
        <v>0</v>
      </c>
    </row>
    <row r="110" spans="1:17" s="29" customFormat="1" x14ac:dyDescent="0.2">
      <c r="A110" s="4" t="s">
        <v>186</v>
      </c>
      <c r="B110" s="4" t="s">
        <v>194</v>
      </c>
      <c r="C110" s="49">
        <v>0</v>
      </c>
      <c r="D110" s="49">
        <v>0</v>
      </c>
      <c r="E110" s="49">
        <v>0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49">
        <v>0</v>
      </c>
      <c r="O110" s="49">
        <v>0</v>
      </c>
      <c r="P110" s="49">
        <v>0</v>
      </c>
      <c r="Q110" s="49">
        <f>SUM(E110:P110)</f>
        <v>0</v>
      </c>
    </row>
    <row r="111" spans="1:17" s="29" customFormat="1" x14ac:dyDescent="0.2">
      <c r="A111" s="4" t="s">
        <v>187</v>
      </c>
      <c r="B111" s="4" t="s">
        <v>195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49">
        <v>0</v>
      </c>
      <c r="O111" s="49">
        <v>0</v>
      </c>
      <c r="P111" s="49">
        <v>0</v>
      </c>
      <c r="Q111" s="49">
        <f>SUM(E111:P111)</f>
        <v>0</v>
      </c>
    </row>
    <row r="112" spans="1:17" s="29" customFormat="1" ht="30" x14ac:dyDescent="0.2">
      <c r="A112" s="4" t="s">
        <v>188</v>
      </c>
      <c r="B112" s="4" t="s">
        <v>196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49">
        <v>0</v>
      </c>
      <c r="O112" s="49">
        <v>0</v>
      </c>
      <c r="P112" s="49">
        <v>0</v>
      </c>
      <c r="Q112" s="49">
        <f>SUM(E112:P112)</f>
        <v>0</v>
      </c>
    </row>
    <row r="113" spans="1:17" s="29" customFormat="1" x14ac:dyDescent="0.2">
      <c r="A113" s="4"/>
      <c r="B113" s="4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28"/>
    </row>
    <row r="114" spans="1:17" s="29" customFormat="1" x14ac:dyDescent="0.2">
      <c r="A114" s="4"/>
      <c r="B114" s="4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28"/>
    </row>
    <row r="115" spans="1:17" s="26" customFormat="1" x14ac:dyDescent="0.2">
      <c r="A115" s="13">
        <v>4</v>
      </c>
      <c r="B115" s="14" t="s">
        <v>203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5"/>
    </row>
    <row r="116" spans="1:17" s="26" customFormat="1" x14ac:dyDescent="0.2">
      <c r="A116" s="41">
        <v>4.0999999999999996</v>
      </c>
      <c r="B116" s="42" t="s">
        <v>202</v>
      </c>
      <c r="C116" s="43">
        <f>SUM(C117:C118)</f>
        <v>0</v>
      </c>
      <c r="D116" s="43">
        <f t="shared" ref="D116:Q116" si="46">SUM(D117:D118)</f>
        <v>0</v>
      </c>
      <c r="E116" s="43">
        <f t="shared" si="46"/>
        <v>0</v>
      </c>
      <c r="F116" s="43">
        <f t="shared" si="46"/>
        <v>0</v>
      </c>
      <c r="G116" s="43">
        <f t="shared" si="46"/>
        <v>0</v>
      </c>
      <c r="H116" s="43">
        <f t="shared" si="46"/>
        <v>0</v>
      </c>
      <c r="I116" s="43">
        <f t="shared" si="46"/>
        <v>0</v>
      </c>
      <c r="J116" s="43">
        <f t="shared" si="46"/>
        <v>0</v>
      </c>
      <c r="K116" s="43">
        <f t="shared" si="46"/>
        <v>0</v>
      </c>
      <c r="L116" s="43">
        <f t="shared" si="46"/>
        <v>0</v>
      </c>
      <c r="M116" s="43">
        <f t="shared" si="46"/>
        <v>0</v>
      </c>
      <c r="N116" s="43">
        <f t="shared" si="46"/>
        <v>0</v>
      </c>
      <c r="O116" s="43">
        <f t="shared" si="46"/>
        <v>0</v>
      </c>
      <c r="P116" s="43">
        <f t="shared" si="46"/>
        <v>0</v>
      </c>
      <c r="Q116" s="43">
        <f t="shared" si="46"/>
        <v>0</v>
      </c>
    </row>
    <row r="117" spans="1:17" s="29" customFormat="1" ht="30" x14ac:dyDescent="0.2">
      <c r="A117" s="4" t="s">
        <v>199</v>
      </c>
      <c r="B117" s="4" t="s">
        <v>198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49">
        <v>0</v>
      </c>
      <c r="O117" s="49">
        <v>0</v>
      </c>
      <c r="P117" s="49">
        <v>0</v>
      </c>
      <c r="Q117" s="49">
        <f t="shared" ref="Q117:Q124" si="47">SUM(E117:J117)</f>
        <v>0</v>
      </c>
    </row>
    <row r="118" spans="1:17" s="29" customFormat="1" ht="30" x14ac:dyDescent="0.2">
      <c r="A118" s="4" t="s">
        <v>197</v>
      </c>
      <c r="B118" s="4" t="s">
        <v>200</v>
      </c>
      <c r="C118" s="49">
        <v>0</v>
      </c>
      <c r="D118" s="49">
        <v>0</v>
      </c>
      <c r="E118" s="49">
        <v>0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49">
        <v>0</v>
      </c>
      <c r="O118" s="49">
        <v>0</v>
      </c>
      <c r="P118" s="49">
        <v>0</v>
      </c>
      <c r="Q118" s="49">
        <f t="shared" si="47"/>
        <v>0</v>
      </c>
    </row>
    <row r="119" spans="1:17" s="26" customFormat="1" x14ac:dyDescent="0.2">
      <c r="A119" s="41">
        <v>4.2</v>
      </c>
      <c r="B119" s="42" t="s">
        <v>201</v>
      </c>
      <c r="C119" s="43">
        <f>SUM(C120:C121)</f>
        <v>0</v>
      </c>
      <c r="D119" s="43">
        <f t="shared" ref="D119:P119" si="48">SUM(D120:D121)</f>
        <v>0</v>
      </c>
      <c r="E119" s="43">
        <f t="shared" si="48"/>
        <v>0</v>
      </c>
      <c r="F119" s="43">
        <f t="shared" si="48"/>
        <v>0</v>
      </c>
      <c r="G119" s="43">
        <f t="shared" si="48"/>
        <v>0</v>
      </c>
      <c r="H119" s="43">
        <f t="shared" si="48"/>
        <v>0</v>
      </c>
      <c r="I119" s="43">
        <f t="shared" si="48"/>
        <v>0</v>
      </c>
      <c r="J119" s="43">
        <f t="shared" si="48"/>
        <v>0</v>
      </c>
      <c r="K119" s="43">
        <f t="shared" si="48"/>
        <v>0</v>
      </c>
      <c r="L119" s="43">
        <f t="shared" si="48"/>
        <v>0</v>
      </c>
      <c r="M119" s="43">
        <f t="shared" si="48"/>
        <v>0</v>
      </c>
      <c r="N119" s="43">
        <f t="shared" si="48"/>
        <v>0</v>
      </c>
      <c r="O119" s="43">
        <f t="shared" si="48"/>
        <v>0</v>
      </c>
      <c r="P119" s="43">
        <f t="shared" si="48"/>
        <v>0</v>
      </c>
      <c r="Q119" s="43">
        <f>SUM(Q120:Q121)</f>
        <v>0</v>
      </c>
    </row>
    <row r="120" spans="1:17" s="29" customFormat="1" x14ac:dyDescent="0.2">
      <c r="A120" s="4" t="s">
        <v>208</v>
      </c>
      <c r="B120" s="4" t="s">
        <v>207</v>
      </c>
      <c r="C120" s="49">
        <v>0</v>
      </c>
      <c r="D120" s="49">
        <v>0</v>
      </c>
      <c r="E120" s="49">
        <v>0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49">
        <v>0</v>
      </c>
      <c r="O120" s="49">
        <v>0</v>
      </c>
      <c r="P120" s="49">
        <v>0</v>
      </c>
      <c r="Q120" s="49">
        <f t="shared" si="47"/>
        <v>0</v>
      </c>
    </row>
    <row r="121" spans="1:17" s="29" customFormat="1" x14ac:dyDescent="0.2">
      <c r="A121" s="4" t="s">
        <v>210</v>
      </c>
      <c r="B121" s="4" t="s">
        <v>209</v>
      </c>
      <c r="C121" s="49">
        <v>0</v>
      </c>
      <c r="D121" s="49">
        <v>0</v>
      </c>
      <c r="E121" s="49">
        <v>0</v>
      </c>
      <c r="F121" s="49">
        <v>0</v>
      </c>
      <c r="G121" s="49">
        <v>0</v>
      </c>
      <c r="H121" s="49">
        <v>0</v>
      </c>
      <c r="I121" s="49">
        <v>0</v>
      </c>
      <c r="J121" s="49">
        <v>0</v>
      </c>
      <c r="K121" s="49">
        <v>0</v>
      </c>
      <c r="L121" s="49">
        <v>0</v>
      </c>
      <c r="M121" s="49">
        <v>0</v>
      </c>
      <c r="N121" s="49">
        <v>0</v>
      </c>
      <c r="O121" s="49">
        <v>0</v>
      </c>
      <c r="P121" s="49">
        <v>0</v>
      </c>
      <c r="Q121" s="49">
        <f t="shared" si="47"/>
        <v>0</v>
      </c>
    </row>
    <row r="122" spans="1:17" s="26" customFormat="1" x14ac:dyDescent="0.2">
      <c r="A122" s="41">
        <v>4.3</v>
      </c>
      <c r="B122" s="42" t="s">
        <v>204</v>
      </c>
      <c r="C122" s="43">
        <f>SUM(C123)</f>
        <v>0</v>
      </c>
      <c r="D122" s="43">
        <f t="shared" ref="D122:P122" si="49">SUM(D123)</f>
        <v>0</v>
      </c>
      <c r="E122" s="43">
        <f t="shared" si="49"/>
        <v>0</v>
      </c>
      <c r="F122" s="43">
        <f t="shared" si="49"/>
        <v>0</v>
      </c>
      <c r="G122" s="43">
        <f t="shared" si="49"/>
        <v>0</v>
      </c>
      <c r="H122" s="43">
        <f t="shared" si="49"/>
        <v>0</v>
      </c>
      <c r="I122" s="43">
        <f t="shared" si="49"/>
        <v>0</v>
      </c>
      <c r="J122" s="43">
        <f t="shared" si="49"/>
        <v>0</v>
      </c>
      <c r="K122" s="43">
        <f t="shared" si="49"/>
        <v>0</v>
      </c>
      <c r="L122" s="43">
        <f t="shared" si="49"/>
        <v>0</v>
      </c>
      <c r="M122" s="43">
        <f t="shared" si="49"/>
        <v>0</v>
      </c>
      <c r="N122" s="43">
        <f t="shared" si="49"/>
        <v>0</v>
      </c>
      <c r="O122" s="43">
        <f t="shared" si="49"/>
        <v>0</v>
      </c>
      <c r="P122" s="43">
        <f t="shared" si="49"/>
        <v>0</v>
      </c>
      <c r="Q122" s="43">
        <f>SUM(Q123)</f>
        <v>0</v>
      </c>
    </row>
    <row r="123" spans="1:17" s="29" customFormat="1" ht="30" x14ac:dyDescent="0.2">
      <c r="A123" s="4" t="s">
        <v>206</v>
      </c>
      <c r="B123" s="4" t="s">
        <v>205</v>
      </c>
      <c r="C123" s="49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49">
        <v>0</v>
      </c>
      <c r="O123" s="49">
        <v>0</v>
      </c>
      <c r="P123" s="49">
        <v>0</v>
      </c>
      <c r="Q123" s="49">
        <f t="shared" si="47"/>
        <v>0</v>
      </c>
    </row>
    <row r="124" spans="1:17" s="31" customFormat="1" x14ac:dyDescent="0.2">
      <c r="A124" s="65" t="s">
        <v>213</v>
      </c>
      <c r="B124" s="65"/>
      <c r="C124" s="50">
        <f>+C116+C119+C122</f>
        <v>0</v>
      </c>
      <c r="D124" s="50">
        <f t="shared" ref="D124:P124" si="50">+D116+D119+D122</f>
        <v>0</v>
      </c>
      <c r="E124" s="50">
        <f t="shared" si="50"/>
        <v>0</v>
      </c>
      <c r="F124" s="50">
        <f t="shared" si="50"/>
        <v>0</v>
      </c>
      <c r="G124" s="50">
        <f t="shared" si="50"/>
        <v>0</v>
      </c>
      <c r="H124" s="50">
        <f t="shared" si="50"/>
        <v>0</v>
      </c>
      <c r="I124" s="50">
        <f t="shared" si="50"/>
        <v>0</v>
      </c>
      <c r="J124" s="50">
        <f t="shared" si="50"/>
        <v>0</v>
      </c>
      <c r="K124" s="50">
        <f t="shared" si="50"/>
        <v>0</v>
      </c>
      <c r="L124" s="50">
        <f t="shared" si="50"/>
        <v>0</v>
      </c>
      <c r="M124" s="50">
        <f t="shared" si="50"/>
        <v>0</v>
      </c>
      <c r="N124" s="50">
        <f t="shared" si="50"/>
        <v>0</v>
      </c>
      <c r="O124" s="50">
        <f t="shared" si="50"/>
        <v>0</v>
      </c>
      <c r="P124" s="50">
        <f t="shared" si="50"/>
        <v>0</v>
      </c>
      <c r="Q124" s="50">
        <f t="shared" si="47"/>
        <v>0</v>
      </c>
    </row>
    <row r="125" spans="1:17" s="29" customFormat="1" x14ac:dyDescent="0.2">
      <c r="A125" s="4"/>
      <c r="B125" s="4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28"/>
    </row>
    <row r="126" spans="1:17" s="26" customFormat="1" ht="15.75" thickBot="1" x14ac:dyDescent="0.25">
      <c r="A126" s="66" t="s">
        <v>214</v>
      </c>
      <c r="B126" s="66"/>
      <c r="C126" s="18">
        <f t="shared" ref="C126:Q126" si="51">+C15+C124</f>
        <v>17723047260</v>
      </c>
      <c r="D126" s="18">
        <f t="shared" si="51"/>
        <v>17723047260</v>
      </c>
      <c r="E126" s="18">
        <f t="shared" si="51"/>
        <v>1288350290.8799999</v>
      </c>
      <c r="F126" s="18">
        <f t="shared" si="51"/>
        <v>1296074234.24</v>
      </c>
      <c r="G126" s="18">
        <f t="shared" si="51"/>
        <v>1297490498.1099999</v>
      </c>
      <c r="H126" s="18">
        <f t="shared" si="51"/>
        <v>1456426042.77</v>
      </c>
      <c r="I126" s="18">
        <f t="shared" si="51"/>
        <v>1337071493.1099999</v>
      </c>
      <c r="J126" s="18">
        <f t="shared" si="51"/>
        <v>1294057436.4100001</v>
      </c>
      <c r="K126" s="18">
        <f t="shared" si="51"/>
        <v>1372106105</v>
      </c>
      <c r="L126" s="18">
        <f t="shared" si="51"/>
        <v>1327141735.3499999</v>
      </c>
      <c r="M126" s="18">
        <f t="shared" si="51"/>
        <v>1637715773.6500001</v>
      </c>
      <c r="N126" s="18">
        <f t="shared" si="51"/>
        <v>1891244540.8000002</v>
      </c>
      <c r="O126" s="18">
        <f t="shared" si="51"/>
        <v>0</v>
      </c>
      <c r="P126" s="18">
        <f t="shared" si="51"/>
        <v>0</v>
      </c>
      <c r="Q126" s="18">
        <f t="shared" si="51"/>
        <v>14197678150.320002</v>
      </c>
    </row>
    <row r="127" spans="1:17" ht="15.75" thickTop="1" x14ac:dyDescent="0.2">
      <c r="A127" s="21" t="s">
        <v>95</v>
      </c>
    </row>
    <row r="129" spans="1:17" x14ac:dyDescent="0.25">
      <c r="A129" s="19" t="s">
        <v>81</v>
      </c>
    </row>
    <row r="130" spans="1:17" x14ac:dyDescent="0.2">
      <c r="A130" s="20" t="s">
        <v>82</v>
      </c>
    </row>
    <row r="131" spans="1:17" ht="24.75" customHeight="1" x14ac:dyDescent="0.2">
      <c r="A131" s="64" t="s">
        <v>83</v>
      </c>
      <c r="B131" s="64"/>
    </row>
    <row r="132" spans="1:17" x14ac:dyDescent="0.2">
      <c r="A132" s="20" t="s">
        <v>84</v>
      </c>
    </row>
    <row r="133" spans="1:17" x14ac:dyDescent="0.2">
      <c r="A133" s="20" t="s">
        <v>85</v>
      </c>
    </row>
    <row r="134" spans="1:17" x14ac:dyDescent="0.2">
      <c r="A134" s="20" t="s">
        <v>86</v>
      </c>
    </row>
    <row r="135" spans="1:17" x14ac:dyDescent="0.2">
      <c r="A135" s="20" t="s">
        <v>87</v>
      </c>
    </row>
    <row r="136" spans="1:17" x14ac:dyDescent="0.2">
      <c r="A136" s="20"/>
    </row>
    <row r="137" spans="1:17" x14ac:dyDescent="0.2">
      <c r="A137" s="20"/>
    </row>
    <row r="138" spans="1:17" x14ac:dyDescent="0.2">
      <c r="A138" s="20"/>
    </row>
    <row r="140" spans="1:17" x14ac:dyDescent="0.2">
      <c r="B140" s="53"/>
      <c r="E140" s="58"/>
      <c r="F140" s="58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s="3" customFormat="1" x14ac:dyDescent="0.2">
      <c r="A141" s="23"/>
      <c r="B141" s="46" t="s">
        <v>215</v>
      </c>
      <c r="C141" s="51"/>
      <c r="D141" s="24"/>
      <c r="E141" s="67" t="s">
        <v>216</v>
      </c>
      <c r="F141" s="67"/>
      <c r="G141" s="8"/>
      <c r="H141" s="51"/>
      <c r="I141" s="51"/>
      <c r="J141" s="51"/>
      <c r="K141" s="51"/>
      <c r="L141" s="51"/>
      <c r="M141" s="51"/>
      <c r="N141" s="51"/>
      <c r="O141" s="51"/>
      <c r="P141" s="51"/>
      <c r="Q141" s="51"/>
    </row>
    <row r="142" spans="1:17" x14ac:dyDescent="0.2">
      <c r="B142" s="47" t="s">
        <v>217</v>
      </c>
      <c r="E142" s="68" t="s">
        <v>218</v>
      </c>
      <c r="F142" s="68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">
      <c r="B143" s="52"/>
    </row>
  </sheetData>
  <mergeCells count="10">
    <mergeCell ref="A131:B131"/>
    <mergeCell ref="A124:B124"/>
    <mergeCell ref="A126:B126"/>
    <mergeCell ref="E141:F141"/>
    <mergeCell ref="E142:F142"/>
    <mergeCell ref="A9:Q9"/>
    <mergeCell ref="A10:Q10"/>
    <mergeCell ref="A11:Q11"/>
    <mergeCell ref="A14:B14"/>
    <mergeCell ref="A15:B15"/>
  </mergeCells>
  <phoneticPr fontId="10" type="noConversion"/>
  <printOptions horizontalCentered="1"/>
  <pageMargins left="0" right="0" top="0" bottom="0" header="0" footer="0"/>
  <pageSetup scale="45" fitToHeight="0" orientation="landscape" r:id="rId1"/>
  <headerFooter>
    <oddFooter>&amp;C&amp;P</oddFooter>
  </headerFooter>
  <rowBreaks count="3" manualBreakCount="3">
    <brk id="50" max="16" man="1"/>
    <brk id="88" max="16" man="1"/>
    <brk id="128" max="16" man="1"/>
  </rowBreaks>
  <ignoredErrors>
    <ignoredError sqref="Q19 Q32:Q35 Q42 Q37:Q40 Q70 Q72:Q74 Q117:Q118 Q107:Q108 Q50:Q52 Q61:Q63 Q58 Q77 Q79:Q80 Q110:Q112 Q120:Q121 Q123:Q124 Q44:Q47 Q67:Q68 Q95:Q105 Q54:Q55 Q57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Rafael Esteban Martinez Estrella</cp:lastModifiedBy>
  <cp:lastPrinted>2023-11-09T19:01:30Z</cp:lastPrinted>
  <dcterms:created xsi:type="dcterms:W3CDTF">2021-09-03T13:12:25Z</dcterms:created>
  <dcterms:modified xsi:type="dcterms:W3CDTF">2023-11-09T19:39:36Z</dcterms:modified>
</cp:coreProperties>
</file>